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 прогр" sheetId="1" r:id="rId1"/>
  </sheets>
  <externalReferences>
    <externalReference r:id="rId2"/>
  </externalReferences>
  <definedNames>
    <definedName name="_xlnm._FilterDatabase" localSheetId="0" hidden="1">'11 прогр'!$A$12:$H$12</definedName>
  </definedNames>
  <calcPr calcId="145621" calcOnSave="0"/>
</workbook>
</file>

<file path=xl/calcChain.xml><?xml version="1.0" encoding="utf-8"?>
<calcChain xmlns="http://schemas.openxmlformats.org/spreadsheetml/2006/main">
  <c r="H482" i="1" l="1"/>
  <c r="H481" i="1" s="1"/>
  <c r="G482" i="1"/>
  <c r="G481" i="1" s="1"/>
  <c r="F482" i="1"/>
  <c r="F481" i="1" s="1"/>
  <c r="E482" i="1"/>
  <c r="E481" i="1" s="1"/>
  <c r="D482" i="1"/>
  <c r="D481" i="1" s="1"/>
  <c r="C482" i="1"/>
  <c r="C481" i="1" s="1"/>
  <c r="H480" i="1"/>
  <c r="H479" i="1" s="1"/>
  <c r="G480" i="1"/>
  <c r="G479" i="1" s="1"/>
  <c r="F480" i="1"/>
  <c r="E480" i="1"/>
  <c r="E479" i="1" s="1"/>
  <c r="D480" i="1"/>
  <c r="D479" i="1" s="1"/>
  <c r="C480" i="1"/>
  <c r="C479" i="1" s="1"/>
  <c r="F479" i="1"/>
  <c r="H478" i="1"/>
  <c r="H477" i="1" s="1"/>
  <c r="G478" i="1"/>
  <c r="G477" i="1" s="1"/>
  <c r="F478" i="1"/>
  <c r="F477" i="1" s="1"/>
  <c r="E478" i="1"/>
  <c r="E477" i="1" s="1"/>
  <c r="D478" i="1"/>
  <c r="D477" i="1" s="1"/>
  <c r="C478" i="1"/>
  <c r="C477" i="1" s="1"/>
  <c r="H476" i="1"/>
  <c r="H475" i="1" s="1"/>
  <c r="G476" i="1"/>
  <c r="G475" i="1" s="1"/>
  <c r="F476" i="1"/>
  <c r="F475" i="1" s="1"/>
  <c r="E476" i="1"/>
  <c r="E475" i="1" s="1"/>
  <c r="D476" i="1"/>
  <c r="D475" i="1" s="1"/>
  <c r="C476" i="1"/>
  <c r="C475" i="1" s="1"/>
  <c r="H473" i="1"/>
  <c r="H472" i="1" s="1"/>
  <c r="H471" i="1" s="1"/>
  <c r="G473" i="1"/>
  <c r="G472" i="1" s="1"/>
  <c r="G471" i="1" s="1"/>
  <c r="F473" i="1"/>
  <c r="F472" i="1" s="1"/>
  <c r="F471" i="1" s="1"/>
  <c r="E473" i="1"/>
  <c r="E472" i="1" s="1"/>
  <c r="E471" i="1" s="1"/>
  <c r="D473" i="1"/>
  <c r="D472" i="1" s="1"/>
  <c r="D471" i="1" s="1"/>
  <c r="C473" i="1"/>
  <c r="C472" i="1" s="1"/>
  <c r="C471" i="1" s="1"/>
  <c r="H470" i="1"/>
  <c r="H469" i="1" s="1"/>
  <c r="H468" i="1" s="1"/>
  <c r="G470" i="1"/>
  <c r="G469" i="1" s="1"/>
  <c r="G468" i="1" s="1"/>
  <c r="F470" i="1"/>
  <c r="F469" i="1" s="1"/>
  <c r="F468" i="1" s="1"/>
  <c r="E470" i="1"/>
  <c r="E469" i="1" s="1"/>
  <c r="E468" i="1" s="1"/>
  <c r="D470" i="1"/>
  <c r="D469" i="1" s="1"/>
  <c r="D468" i="1" s="1"/>
  <c r="C470" i="1"/>
  <c r="C469" i="1" s="1"/>
  <c r="C468" i="1" s="1"/>
  <c r="H467" i="1"/>
  <c r="H466" i="1" s="1"/>
  <c r="H465" i="1" s="1"/>
  <c r="G467" i="1"/>
  <c r="G466" i="1" s="1"/>
  <c r="G465" i="1" s="1"/>
  <c r="F467" i="1"/>
  <c r="F466" i="1" s="1"/>
  <c r="F465" i="1" s="1"/>
  <c r="E467" i="1"/>
  <c r="E466" i="1" s="1"/>
  <c r="E465" i="1" s="1"/>
  <c r="D467" i="1"/>
  <c r="D466" i="1" s="1"/>
  <c r="D465" i="1" s="1"/>
  <c r="C467" i="1"/>
  <c r="C466" i="1" s="1"/>
  <c r="C465" i="1" s="1"/>
  <c r="H463" i="1"/>
  <c r="H462" i="1" s="1"/>
  <c r="G463" i="1"/>
  <c r="G462" i="1" s="1"/>
  <c r="F463" i="1"/>
  <c r="F462" i="1" s="1"/>
  <c r="E463" i="1"/>
  <c r="E462" i="1" s="1"/>
  <c r="D463" i="1"/>
  <c r="D462" i="1" s="1"/>
  <c r="C463" i="1"/>
  <c r="C462" i="1" s="1"/>
  <c r="H461" i="1"/>
  <c r="H460" i="1" s="1"/>
  <c r="G461" i="1"/>
  <c r="G460" i="1" s="1"/>
  <c r="F461" i="1"/>
  <c r="F460" i="1" s="1"/>
  <c r="E461" i="1"/>
  <c r="E460" i="1" s="1"/>
  <c r="D461" i="1"/>
  <c r="D460" i="1" s="1"/>
  <c r="C461" i="1"/>
  <c r="C460" i="1" s="1"/>
  <c r="H457" i="1"/>
  <c r="H456" i="1" s="1"/>
  <c r="G457" i="1"/>
  <c r="G456" i="1" s="1"/>
  <c r="F457" i="1"/>
  <c r="F456" i="1" s="1"/>
  <c r="E457" i="1"/>
  <c r="E456" i="1" s="1"/>
  <c r="D457" i="1"/>
  <c r="D456" i="1" s="1"/>
  <c r="C457" i="1"/>
  <c r="C456" i="1" s="1"/>
  <c r="H455" i="1"/>
  <c r="H454" i="1" s="1"/>
  <c r="G455" i="1"/>
  <c r="G454" i="1" s="1"/>
  <c r="F455" i="1"/>
  <c r="F454" i="1" s="1"/>
  <c r="E455" i="1"/>
  <c r="E454" i="1" s="1"/>
  <c r="D455" i="1"/>
  <c r="D454" i="1" s="1"/>
  <c r="C455" i="1"/>
  <c r="C454" i="1" s="1"/>
  <c r="H453" i="1"/>
  <c r="H452" i="1" s="1"/>
  <c r="G453" i="1"/>
  <c r="G452" i="1" s="1"/>
  <c r="F453" i="1"/>
  <c r="F452" i="1" s="1"/>
  <c r="E453" i="1"/>
  <c r="E452" i="1" s="1"/>
  <c r="D453" i="1"/>
  <c r="D452" i="1" s="1"/>
  <c r="C453" i="1"/>
  <c r="C452" i="1" s="1"/>
  <c r="H451" i="1"/>
  <c r="H450" i="1" s="1"/>
  <c r="G451" i="1"/>
  <c r="G450" i="1" s="1"/>
  <c r="F451" i="1"/>
  <c r="F450" i="1" s="1"/>
  <c r="E451" i="1"/>
  <c r="E450" i="1" s="1"/>
  <c r="D451" i="1"/>
  <c r="D450" i="1" s="1"/>
  <c r="C451" i="1"/>
  <c r="C450" i="1" s="1"/>
  <c r="H449" i="1"/>
  <c r="H448" i="1" s="1"/>
  <c r="G449" i="1"/>
  <c r="G448" i="1" s="1"/>
  <c r="F449" i="1"/>
  <c r="F448" i="1" s="1"/>
  <c r="E449" i="1"/>
  <c r="E448" i="1" s="1"/>
  <c r="D449" i="1"/>
  <c r="D448" i="1" s="1"/>
  <c r="C449" i="1"/>
  <c r="C448" i="1" s="1"/>
  <c r="H447" i="1"/>
  <c r="H446" i="1" s="1"/>
  <c r="G447" i="1"/>
  <c r="G446" i="1" s="1"/>
  <c r="F447" i="1"/>
  <c r="F446" i="1" s="1"/>
  <c r="E447" i="1"/>
  <c r="E446" i="1" s="1"/>
  <c r="D447" i="1"/>
  <c r="D446" i="1" s="1"/>
  <c r="C447" i="1"/>
  <c r="C446" i="1" s="1"/>
  <c r="H445" i="1"/>
  <c r="H444" i="1" s="1"/>
  <c r="G445" i="1"/>
  <c r="G444" i="1" s="1"/>
  <c r="F445" i="1"/>
  <c r="F444" i="1" s="1"/>
  <c r="E445" i="1"/>
  <c r="E444" i="1" s="1"/>
  <c r="D445" i="1"/>
  <c r="D444" i="1" s="1"/>
  <c r="C445" i="1"/>
  <c r="C444" i="1" s="1"/>
  <c r="H443" i="1"/>
  <c r="H442" i="1" s="1"/>
  <c r="G443" i="1"/>
  <c r="G442" i="1" s="1"/>
  <c r="F443" i="1"/>
  <c r="F442" i="1" s="1"/>
  <c r="E443" i="1"/>
  <c r="E442" i="1" s="1"/>
  <c r="D443" i="1"/>
  <c r="D442" i="1" s="1"/>
  <c r="C443" i="1"/>
  <c r="C442" i="1" s="1"/>
  <c r="H441" i="1"/>
  <c r="H440" i="1" s="1"/>
  <c r="G441" i="1"/>
  <c r="G440" i="1" s="1"/>
  <c r="F441" i="1"/>
  <c r="F440" i="1" s="1"/>
  <c r="E441" i="1"/>
  <c r="E440" i="1" s="1"/>
  <c r="D441" i="1"/>
  <c r="D440" i="1" s="1"/>
  <c r="C441" i="1"/>
  <c r="C440" i="1" s="1"/>
  <c r="H439" i="1"/>
  <c r="H438" i="1" s="1"/>
  <c r="G439" i="1"/>
  <c r="G438" i="1" s="1"/>
  <c r="F439" i="1"/>
  <c r="F438" i="1" s="1"/>
  <c r="E439" i="1"/>
  <c r="E438" i="1" s="1"/>
  <c r="D439" i="1"/>
  <c r="D438" i="1" s="1"/>
  <c r="C439" i="1"/>
  <c r="C438" i="1" s="1"/>
  <c r="H437" i="1"/>
  <c r="H436" i="1" s="1"/>
  <c r="G437" i="1"/>
  <c r="G436" i="1" s="1"/>
  <c r="F437" i="1"/>
  <c r="F436" i="1" s="1"/>
  <c r="E437" i="1"/>
  <c r="E436" i="1" s="1"/>
  <c r="D437" i="1"/>
  <c r="D436" i="1" s="1"/>
  <c r="C437" i="1"/>
  <c r="C436" i="1" s="1"/>
  <c r="H434" i="1"/>
  <c r="H433" i="1" s="1"/>
  <c r="G434" i="1"/>
  <c r="G433" i="1" s="1"/>
  <c r="F434" i="1"/>
  <c r="E434" i="1"/>
  <c r="D434" i="1"/>
  <c r="C434" i="1"/>
  <c r="H431" i="1"/>
  <c r="H430" i="1" s="1"/>
  <c r="G431" i="1"/>
  <c r="G430" i="1" s="1"/>
  <c r="F431" i="1"/>
  <c r="E431" i="1"/>
  <c r="E430" i="1" s="1"/>
  <c r="D431" i="1"/>
  <c r="D430" i="1" s="1"/>
  <c r="C431" i="1"/>
  <c r="C430" i="1" s="1"/>
  <c r="F430" i="1"/>
  <c r="H429" i="1"/>
  <c r="H428" i="1" s="1"/>
  <c r="G429" i="1"/>
  <c r="G428" i="1" s="1"/>
  <c r="F429" i="1"/>
  <c r="F428" i="1" s="1"/>
  <c r="E429" i="1"/>
  <c r="E428" i="1" s="1"/>
  <c r="D429" i="1"/>
  <c r="D428" i="1" s="1"/>
  <c r="C429" i="1"/>
  <c r="C428" i="1" s="1"/>
  <c r="H427" i="1"/>
  <c r="H426" i="1" s="1"/>
  <c r="G427" i="1"/>
  <c r="G426" i="1" s="1"/>
  <c r="F427" i="1"/>
  <c r="F426" i="1" s="1"/>
  <c r="E427" i="1"/>
  <c r="E426" i="1" s="1"/>
  <c r="D427" i="1"/>
  <c r="D426" i="1" s="1"/>
  <c r="C427" i="1"/>
  <c r="C426" i="1" s="1"/>
  <c r="H425" i="1"/>
  <c r="H424" i="1" s="1"/>
  <c r="G425" i="1"/>
  <c r="G424" i="1" s="1"/>
  <c r="F425" i="1"/>
  <c r="F424" i="1" s="1"/>
  <c r="E425" i="1"/>
  <c r="E424" i="1" s="1"/>
  <c r="D425" i="1"/>
  <c r="D424" i="1" s="1"/>
  <c r="C425" i="1"/>
  <c r="C424" i="1" s="1"/>
  <c r="H423" i="1"/>
  <c r="H422" i="1" s="1"/>
  <c r="G423" i="1"/>
  <c r="G422" i="1" s="1"/>
  <c r="F423" i="1"/>
  <c r="E423" i="1"/>
  <c r="E422" i="1" s="1"/>
  <c r="D423" i="1"/>
  <c r="D422" i="1" s="1"/>
  <c r="C423" i="1"/>
  <c r="C422" i="1" s="1"/>
  <c r="F422" i="1"/>
  <c r="H421" i="1"/>
  <c r="H420" i="1" s="1"/>
  <c r="G421" i="1"/>
  <c r="G420" i="1" s="1"/>
  <c r="F421" i="1"/>
  <c r="F420" i="1" s="1"/>
  <c r="E421" i="1"/>
  <c r="E420" i="1" s="1"/>
  <c r="D421" i="1"/>
  <c r="D420" i="1" s="1"/>
  <c r="C421" i="1"/>
  <c r="C420" i="1" s="1"/>
  <c r="H419" i="1"/>
  <c r="H418" i="1" s="1"/>
  <c r="G419" i="1"/>
  <c r="G418" i="1" s="1"/>
  <c r="F419" i="1"/>
  <c r="F418" i="1" s="1"/>
  <c r="E419" i="1"/>
  <c r="E418" i="1" s="1"/>
  <c r="D419" i="1"/>
  <c r="D418" i="1" s="1"/>
  <c r="C419" i="1"/>
  <c r="C418" i="1" s="1"/>
  <c r="H417" i="1"/>
  <c r="H416" i="1" s="1"/>
  <c r="G417" i="1"/>
  <c r="G416" i="1" s="1"/>
  <c r="F417" i="1"/>
  <c r="F416" i="1" s="1"/>
  <c r="E417" i="1"/>
  <c r="E416" i="1" s="1"/>
  <c r="D417" i="1"/>
  <c r="D416" i="1" s="1"/>
  <c r="C417" i="1"/>
  <c r="C416" i="1" s="1"/>
  <c r="H414" i="1"/>
  <c r="H413" i="1" s="1"/>
  <c r="G414" i="1"/>
  <c r="G413" i="1" s="1"/>
  <c r="F414" i="1"/>
  <c r="F413" i="1" s="1"/>
  <c r="E414" i="1"/>
  <c r="E413" i="1" s="1"/>
  <c r="D414" i="1"/>
  <c r="D413" i="1" s="1"/>
  <c r="C414" i="1"/>
  <c r="C413" i="1" s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10" i="1"/>
  <c r="H409" i="1" s="1"/>
  <c r="G410" i="1"/>
  <c r="G409" i="1" s="1"/>
  <c r="F410" i="1"/>
  <c r="F409" i="1" s="1"/>
  <c r="E410" i="1"/>
  <c r="E409" i="1" s="1"/>
  <c r="D410" i="1"/>
  <c r="D409" i="1" s="1"/>
  <c r="C410" i="1"/>
  <c r="C409" i="1" s="1"/>
  <c r="H408" i="1"/>
  <c r="H407" i="1" s="1"/>
  <c r="G408" i="1"/>
  <c r="G407" i="1" s="1"/>
  <c r="F408" i="1"/>
  <c r="F407" i="1" s="1"/>
  <c r="E408" i="1"/>
  <c r="E407" i="1" s="1"/>
  <c r="D408" i="1"/>
  <c r="D407" i="1" s="1"/>
  <c r="C408" i="1"/>
  <c r="C407" i="1" s="1"/>
  <c r="H406" i="1"/>
  <c r="H405" i="1" s="1"/>
  <c r="G406" i="1"/>
  <c r="G405" i="1" s="1"/>
  <c r="F406" i="1"/>
  <c r="E406" i="1"/>
  <c r="D406" i="1"/>
  <c r="C406" i="1"/>
  <c r="C405" i="1" s="1"/>
  <c r="F405" i="1"/>
  <c r="E405" i="1"/>
  <c r="D405" i="1"/>
  <c r="H404" i="1"/>
  <c r="H403" i="1" s="1"/>
  <c r="G404" i="1"/>
  <c r="G403" i="1" s="1"/>
  <c r="F404" i="1"/>
  <c r="F403" i="1" s="1"/>
  <c r="E404" i="1"/>
  <c r="E403" i="1" s="1"/>
  <c r="D404" i="1"/>
  <c r="D403" i="1" s="1"/>
  <c r="C404" i="1"/>
  <c r="C403" i="1" s="1"/>
  <c r="H402" i="1"/>
  <c r="H401" i="1" s="1"/>
  <c r="G402" i="1"/>
  <c r="G401" i="1" s="1"/>
  <c r="F402" i="1"/>
  <c r="F401" i="1" s="1"/>
  <c r="E402" i="1"/>
  <c r="E401" i="1" s="1"/>
  <c r="D402" i="1"/>
  <c r="D401" i="1" s="1"/>
  <c r="C402" i="1"/>
  <c r="C401" i="1" s="1"/>
  <c r="H400" i="1"/>
  <c r="H399" i="1" s="1"/>
  <c r="G400" i="1"/>
  <c r="G399" i="1" s="1"/>
  <c r="F400" i="1"/>
  <c r="F399" i="1" s="1"/>
  <c r="E400" i="1"/>
  <c r="E399" i="1" s="1"/>
  <c r="D400" i="1"/>
  <c r="D399" i="1" s="1"/>
  <c r="C400" i="1"/>
  <c r="C399" i="1" s="1"/>
  <c r="H398" i="1"/>
  <c r="H397" i="1" s="1"/>
  <c r="G398" i="1"/>
  <c r="G397" i="1" s="1"/>
  <c r="F398" i="1"/>
  <c r="F397" i="1" s="1"/>
  <c r="E398" i="1"/>
  <c r="E397" i="1" s="1"/>
  <c r="D398" i="1"/>
  <c r="D397" i="1" s="1"/>
  <c r="C398" i="1"/>
  <c r="C397" i="1" s="1"/>
  <c r="H396" i="1"/>
  <c r="H395" i="1" s="1"/>
  <c r="G396" i="1"/>
  <c r="G395" i="1" s="1"/>
  <c r="F396" i="1"/>
  <c r="F395" i="1" s="1"/>
  <c r="E396" i="1"/>
  <c r="E395" i="1" s="1"/>
  <c r="D396" i="1"/>
  <c r="D395" i="1" s="1"/>
  <c r="C396" i="1"/>
  <c r="C395" i="1" s="1"/>
  <c r="H393" i="1"/>
  <c r="H392" i="1" s="1"/>
  <c r="G393" i="1"/>
  <c r="G392" i="1" s="1"/>
  <c r="F393" i="1"/>
  <c r="E393" i="1"/>
  <c r="D393" i="1"/>
  <c r="D392" i="1" s="1"/>
  <c r="C393" i="1"/>
  <c r="C392" i="1" s="1"/>
  <c r="F392" i="1"/>
  <c r="E392" i="1"/>
  <c r="H391" i="1"/>
  <c r="H390" i="1" s="1"/>
  <c r="G391" i="1"/>
  <c r="G390" i="1" s="1"/>
  <c r="F391" i="1"/>
  <c r="E391" i="1"/>
  <c r="E390" i="1" s="1"/>
  <c r="D391" i="1"/>
  <c r="D390" i="1" s="1"/>
  <c r="C391" i="1"/>
  <c r="C390" i="1" s="1"/>
  <c r="F390" i="1"/>
  <c r="H389" i="1"/>
  <c r="H388" i="1" s="1"/>
  <c r="G389" i="1"/>
  <c r="G388" i="1" s="1"/>
  <c r="F389" i="1"/>
  <c r="E389" i="1"/>
  <c r="D389" i="1"/>
  <c r="D388" i="1" s="1"/>
  <c r="C389" i="1"/>
  <c r="C388" i="1" s="1"/>
  <c r="F388" i="1"/>
  <c r="E388" i="1"/>
  <c r="H387" i="1"/>
  <c r="H386" i="1" s="1"/>
  <c r="G387" i="1"/>
  <c r="G386" i="1" s="1"/>
  <c r="F387" i="1"/>
  <c r="E387" i="1"/>
  <c r="E386" i="1" s="1"/>
  <c r="D387" i="1"/>
  <c r="D386" i="1" s="1"/>
  <c r="C387" i="1"/>
  <c r="C386" i="1" s="1"/>
  <c r="F386" i="1"/>
  <c r="H385" i="1"/>
  <c r="H384" i="1" s="1"/>
  <c r="G385" i="1"/>
  <c r="G384" i="1" s="1"/>
  <c r="F385" i="1"/>
  <c r="E385" i="1"/>
  <c r="D385" i="1"/>
  <c r="D384" i="1" s="1"/>
  <c r="C385" i="1"/>
  <c r="C384" i="1" s="1"/>
  <c r="F384" i="1"/>
  <c r="E384" i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81" i="1"/>
  <c r="H380" i="1" s="1"/>
  <c r="G381" i="1"/>
  <c r="G380" i="1" s="1"/>
  <c r="F381" i="1"/>
  <c r="E381" i="1"/>
  <c r="E380" i="1" s="1"/>
  <c r="D381" i="1"/>
  <c r="D380" i="1" s="1"/>
  <c r="C381" i="1"/>
  <c r="C380" i="1" s="1"/>
  <c r="F380" i="1"/>
  <c r="H379" i="1"/>
  <c r="H378" i="1" s="1"/>
  <c r="G379" i="1"/>
  <c r="G378" i="1" s="1"/>
  <c r="F379" i="1"/>
  <c r="E379" i="1"/>
  <c r="E378" i="1" s="1"/>
  <c r="D379" i="1"/>
  <c r="D378" i="1" s="1"/>
  <c r="C379" i="1"/>
  <c r="C378" i="1" s="1"/>
  <c r="F378" i="1"/>
  <c r="H376" i="1"/>
  <c r="H375" i="1" s="1"/>
  <c r="G376" i="1"/>
  <c r="G375" i="1" s="1"/>
  <c r="F376" i="1"/>
  <c r="F375" i="1" s="1"/>
  <c r="E376" i="1"/>
  <c r="E375" i="1" s="1"/>
  <c r="D376" i="1"/>
  <c r="D375" i="1" s="1"/>
  <c r="C376" i="1"/>
  <c r="C375" i="1" s="1"/>
  <c r="H374" i="1"/>
  <c r="H373" i="1" s="1"/>
  <c r="G374" i="1"/>
  <c r="G373" i="1" s="1"/>
  <c r="F374" i="1"/>
  <c r="F373" i="1" s="1"/>
  <c r="E374" i="1"/>
  <c r="E373" i="1" s="1"/>
  <c r="D374" i="1"/>
  <c r="D373" i="1" s="1"/>
  <c r="C374" i="1"/>
  <c r="C373" i="1" s="1"/>
  <c r="H372" i="1"/>
  <c r="H371" i="1" s="1"/>
  <c r="G372" i="1"/>
  <c r="G371" i="1" s="1"/>
  <c r="F372" i="1"/>
  <c r="F371" i="1" s="1"/>
  <c r="E372" i="1"/>
  <c r="E371" i="1" s="1"/>
  <c r="D372" i="1"/>
  <c r="D371" i="1" s="1"/>
  <c r="C372" i="1"/>
  <c r="C371" i="1" s="1"/>
  <c r="H370" i="1"/>
  <c r="H369" i="1" s="1"/>
  <c r="G370" i="1"/>
  <c r="G369" i="1" s="1"/>
  <c r="F370" i="1"/>
  <c r="F369" i="1" s="1"/>
  <c r="E370" i="1"/>
  <c r="E369" i="1" s="1"/>
  <c r="D370" i="1"/>
  <c r="D369" i="1" s="1"/>
  <c r="C370" i="1"/>
  <c r="C369" i="1" s="1"/>
  <c r="H368" i="1"/>
  <c r="H367" i="1" s="1"/>
  <c r="G368" i="1"/>
  <c r="G367" i="1" s="1"/>
  <c r="F368" i="1"/>
  <c r="F367" i="1" s="1"/>
  <c r="E368" i="1"/>
  <c r="E367" i="1" s="1"/>
  <c r="D368" i="1"/>
  <c r="D367" i="1" s="1"/>
  <c r="C368" i="1"/>
  <c r="C367" i="1" s="1"/>
  <c r="H366" i="1"/>
  <c r="H365" i="1" s="1"/>
  <c r="G366" i="1"/>
  <c r="G365" i="1" s="1"/>
  <c r="F366" i="1"/>
  <c r="F365" i="1" s="1"/>
  <c r="E366" i="1"/>
  <c r="E365" i="1" s="1"/>
  <c r="D366" i="1"/>
  <c r="D365" i="1" s="1"/>
  <c r="C366" i="1"/>
  <c r="C365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2" i="1"/>
  <c r="H361" i="1" s="1"/>
  <c r="G362" i="1"/>
  <c r="G361" i="1" s="1"/>
  <c r="F362" i="1"/>
  <c r="F361" i="1" s="1"/>
  <c r="E362" i="1"/>
  <c r="E361" i="1" s="1"/>
  <c r="D362" i="1"/>
  <c r="D361" i="1" s="1"/>
  <c r="C362" i="1"/>
  <c r="C361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6" i="1"/>
  <c r="H355" i="1" s="1"/>
  <c r="G356" i="1"/>
  <c r="G355" i="1" s="1"/>
  <c r="F356" i="1"/>
  <c r="F355" i="1" s="1"/>
  <c r="E356" i="1"/>
  <c r="E355" i="1" s="1"/>
  <c r="D356" i="1"/>
  <c r="D355" i="1" s="1"/>
  <c r="C356" i="1"/>
  <c r="C355" i="1" s="1"/>
  <c r="H354" i="1"/>
  <c r="H353" i="1" s="1"/>
  <c r="G354" i="1"/>
  <c r="G353" i="1" s="1"/>
  <c r="F354" i="1"/>
  <c r="F353" i="1" s="1"/>
  <c r="E354" i="1"/>
  <c r="E353" i="1" s="1"/>
  <c r="D354" i="1"/>
  <c r="D353" i="1" s="1"/>
  <c r="C354" i="1"/>
  <c r="C353" i="1" s="1"/>
  <c r="H352" i="1"/>
  <c r="H351" i="1" s="1"/>
  <c r="G352" i="1"/>
  <c r="G351" i="1" s="1"/>
  <c r="F352" i="1"/>
  <c r="F351" i="1" s="1"/>
  <c r="E352" i="1"/>
  <c r="E351" i="1" s="1"/>
  <c r="D352" i="1"/>
  <c r="D351" i="1" s="1"/>
  <c r="C352" i="1"/>
  <c r="C351" i="1" s="1"/>
  <c r="H350" i="1"/>
  <c r="H349" i="1" s="1"/>
  <c r="G350" i="1"/>
  <c r="G349" i="1" s="1"/>
  <c r="F350" i="1"/>
  <c r="F349" i="1" s="1"/>
  <c r="E350" i="1"/>
  <c r="E349" i="1" s="1"/>
  <c r="D350" i="1"/>
  <c r="D349" i="1" s="1"/>
  <c r="C350" i="1"/>
  <c r="C349" i="1" s="1"/>
  <c r="H348" i="1"/>
  <c r="H347" i="1" s="1"/>
  <c r="G348" i="1"/>
  <c r="G347" i="1" s="1"/>
  <c r="F348" i="1"/>
  <c r="F347" i="1" s="1"/>
  <c r="E348" i="1"/>
  <c r="E347" i="1" s="1"/>
  <c r="D348" i="1"/>
  <c r="D347" i="1" s="1"/>
  <c r="C348" i="1"/>
  <c r="C347" i="1" s="1"/>
  <c r="H345" i="1"/>
  <c r="H344" i="1" s="1"/>
  <c r="G345" i="1"/>
  <c r="G344" i="1" s="1"/>
  <c r="F345" i="1"/>
  <c r="E345" i="1"/>
  <c r="E344" i="1" s="1"/>
  <c r="D345" i="1"/>
  <c r="D344" i="1" s="1"/>
  <c r="C345" i="1"/>
  <c r="C344" i="1" s="1"/>
  <c r="F344" i="1"/>
  <c r="H343" i="1"/>
  <c r="H342" i="1" s="1"/>
  <c r="G343" i="1"/>
  <c r="G342" i="1" s="1"/>
  <c r="F343" i="1"/>
  <c r="E343" i="1"/>
  <c r="D343" i="1"/>
  <c r="D342" i="1" s="1"/>
  <c r="C343" i="1"/>
  <c r="C342" i="1" s="1"/>
  <c r="F342" i="1"/>
  <c r="E342" i="1"/>
  <c r="H341" i="1"/>
  <c r="H340" i="1" s="1"/>
  <c r="G341" i="1"/>
  <c r="G340" i="1" s="1"/>
  <c r="F341" i="1"/>
  <c r="E341" i="1"/>
  <c r="E340" i="1" s="1"/>
  <c r="D341" i="1"/>
  <c r="D340" i="1" s="1"/>
  <c r="C341" i="1"/>
  <c r="C340" i="1" s="1"/>
  <c r="F340" i="1"/>
  <c r="H339" i="1"/>
  <c r="H338" i="1" s="1"/>
  <c r="G339" i="1"/>
  <c r="G338" i="1" s="1"/>
  <c r="F339" i="1"/>
  <c r="E339" i="1"/>
  <c r="E338" i="1" s="1"/>
  <c r="D339" i="1"/>
  <c r="D338" i="1" s="1"/>
  <c r="C339" i="1"/>
  <c r="C338" i="1" s="1"/>
  <c r="F338" i="1"/>
  <c r="H337" i="1"/>
  <c r="H336" i="1" s="1"/>
  <c r="G337" i="1"/>
  <c r="G336" i="1" s="1"/>
  <c r="F337" i="1"/>
  <c r="F336" i="1" s="1"/>
  <c r="E337" i="1"/>
  <c r="E336" i="1" s="1"/>
  <c r="D337" i="1"/>
  <c r="D336" i="1" s="1"/>
  <c r="C337" i="1"/>
  <c r="C336" i="1" s="1"/>
  <c r="H335" i="1"/>
  <c r="H334" i="1" s="1"/>
  <c r="G335" i="1"/>
  <c r="G334" i="1" s="1"/>
  <c r="F335" i="1"/>
  <c r="E335" i="1"/>
  <c r="E334" i="1" s="1"/>
  <c r="D335" i="1"/>
  <c r="D334" i="1" s="1"/>
  <c r="C335" i="1"/>
  <c r="C334" i="1" s="1"/>
  <c r="F334" i="1"/>
  <c r="H332" i="1"/>
  <c r="H331" i="1" s="1"/>
  <c r="G332" i="1"/>
  <c r="G331" i="1" s="1"/>
  <c r="F332" i="1"/>
  <c r="F331" i="1" s="1"/>
  <c r="E332" i="1"/>
  <c r="E331" i="1" s="1"/>
  <c r="D332" i="1"/>
  <c r="D331" i="1" s="1"/>
  <c r="C332" i="1"/>
  <c r="C331" i="1" s="1"/>
  <c r="H330" i="1"/>
  <c r="H329" i="1" s="1"/>
  <c r="G330" i="1"/>
  <c r="G329" i="1" s="1"/>
  <c r="F330" i="1"/>
  <c r="F329" i="1" s="1"/>
  <c r="E330" i="1"/>
  <c r="E329" i="1" s="1"/>
  <c r="D330" i="1"/>
  <c r="D329" i="1" s="1"/>
  <c r="C330" i="1"/>
  <c r="C329" i="1" s="1"/>
  <c r="H328" i="1"/>
  <c r="H327" i="1" s="1"/>
  <c r="G328" i="1"/>
  <c r="G327" i="1" s="1"/>
  <c r="F328" i="1"/>
  <c r="F327" i="1" s="1"/>
  <c r="E328" i="1"/>
  <c r="E327" i="1" s="1"/>
  <c r="D328" i="1"/>
  <c r="D327" i="1" s="1"/>
  <c r="C328" i="1"/>
  <c r="C327" i="1" s="1"/>
  <c r="H326" i="1"/>
  <c r="H325" i="1" s="1"/>
  <c r="G326" i="1"/>
  <c r="G325" i="1" s="1"/>
  <c r="F326" i="1"/>
  <c r="F325" i="1" s="1"/>
  <c r="E326" i="1"/>
  <c r="E325" i="1" s="1"/>
  <c r="D326" i="1"/>
  <c r="D325" i="1" s="1"/>
  <c r="C326" i="1"/>
  <c r="C325" i="1" s="1"/>
  <c r="H324" i="1"/>
  <c r="H323" i="1" s="1"/>
  <c r="G324" i="1"/>
  <c r="G323" i="1" s="1"/>
  <c r="F324" i="1"/>
  <c r="F323" i="1" s="1"/>
  <c r="E324" i="1"/>
  <c r="E323" i="1" s="1"/>
  <c r="D324" i="1"/>
  <c r="D323" i="1" s="1"/>
  <c r="C324" i="1"/>
  <c r="C323" i="1" s="1"/>
  <c r="H322" i="1"/>
  <c r="H321" i="1" s="1"/>
  <c r="G322" i="1"/>
  <c r="G321" i="1" s="1"/>
  <c r="F322" i="1"/>
  <c r="F321" i="1" s="1"/>
  <c r="E322" i="1"/>
  <c r="E321" i="1" s="1"/>
  <c r="D322" i="1"/>
  <c r="D321" i="1" s="1"/>
  <c r="C322" i="1"/>
  <c r="C321" i="1" s="1"/>
  <c r="H320" i="1"/>
  <c r="H319" i="1" s="1"/>
  <c r="G320" i="1"/>
  <c r="G319" i="1" s="1"/>
  <c r="F320" i="1"/>
  <c r="F319" i="1" s="1"/>
  <c r="E320" i="1"/>
  <c r="E319" i="1" s="1"/>
  <c r="D320" i="1"/>
  <c r="D319" i="1" s="1"/>
  <c r="C320" i="1"/>
  <c r="C319" i="1" s="1"/>
  <c r="H318" i="1"/>
  <c r="H317" i="1" s="1"/>
  <c r="G318" i="1"/>
  <c r="G317" i="1" s="1"/>
  <c r="F318" i="1"/>
  <c r="F317" i="1" s="1"/>
  <c r="E318" i="1"/>
  <c r="E317" i="1" s="1"/>
  <c r="D318" i="1"/>
  <c r="D317" i="1" s="1"/>
  <c r="C318" i="1"/>
  <c r="C317" i="1" s="1"/>
  <c r="H315" i="1"/>
  <c r="H314" i="1" s="1"/>
  <c r="G315" i="1"/>
  <c r="G314" i="1" s="1"/>
  <c r="F315" i="1"/>
  <c r="E315" i="1"/>
  <c r="D315" i="1"/>
  <c r="C315" i="1"/>
  <c r="H313" i="1"/>
  <c r="H312" i="1" s="1"/>
  <c r="G313" i="1"/>
  <c r="G312" i="1" s="1"/>
  <c r="F313" i="1"/>
  <c r="E313" i="1"/>
  <c r="D313" i="1"/>
  <c r="C313" i="1"/>
  <c r="H311" i="1"/>
  <c r="H310" i="1" s="1"/>
  <c r="G311" i="1"/>
  <c r="G310" i="1" s="1"/>
  <c r="F311" i="1"/>
  <c r="E311" i="1"/>
  <c r="D311" i="1"/>
  <c r="D310" i="1" s="1"/>
  <c r="C311" i="1"/>
  <c r="C310" i="1" s="1"/>
  <c r="F310" i="1"/>
  <c r="E310" i="1"/>
  <c r="H309" i="1"/>
  <c r="H308" i="1" s="1"/>
  <c r="G309" i="1"/>
  <c r="G308" i="1" s="1"/>
  <c r="F309" i="1"/>
  <c r="F308" i="1" s="1"/>
  <c r="E309" i="1"/>
  <c r="E308" i="1" s="1"/>
  <c r="D309" i="1"/>
  <c r="D308" i="1" s="1"/>
  <c r="C309" i="1"/>
  <c r="C308" i="1" s="1"/>
  <c r="H307" i="1"/>
  <c r="H306" i="1" s="1"/>
  <c r="G307" i="1"/>
  <c r="G306" i="1" s="1"/>
  <c r="F307" i="1"/>
  <c r="F306" i="1" s="1"/>
  <c r="E307" i="1"/>
  <c r="E306" i="1" s="1"/>
  <c r="D307" i="1"/>
  <c r="D306" i="1" s="1"/>
  <c r="C307" i="1"/>
  <c r="C306" i="1" s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9" i="1"/>
  <c r="H298" i="1" s="1"/>
  <c r="G299" i="1"/>
  <c r="G298" i="1" s="1"/>
  <c r="F299" i="1"/>
  <c r="F298" i="1" s="1"/>
  <c r="E299" i="1"/>
  <c r="E298" i="1" s="1"/>
  <c r="D299" i="1"/>
  <c r="D298" i="1" s="1"/>
  <c r="C299" i="1"/>
  <c r="C298" i="1" s="1"/>
  <c r="H297" i="1"/>
  <c r="H296" i="1" s="1"/>
  <c r="G297" i="1"/>
  <c r="G296" i="1" s="1"/>
  <c r="F297" i="1"/>
  <c r="F296" i="1" s="1"/>
  <c r="E297" i="1"/>
  <c r="E296" i="1" s="1"/>
  <c r="D297" i="1"/>
  <c r="D296" i="1" s="1"/>
  <c r="C297" i="1"/>
  <c r="C296" i="1" s="1"/>
  <c r="H295" i="1"/>
  <c r="H294" i="1" s="1"/>
  <c r="G295" i="1"/>
  <c r="G294" i="1" s="1"/>
  <c r="F295" i="1"/>
  <c r="F294" i="1" s="1"/>
  <c r="E295" i="1"/>
  <c r="E294" i="1" s="1"/>
  <c r="D295" i="1"/>
  <c r="D294" i="1" s="1"/>
  <c r="C295" i="1"/>
  <c r="C294" i="1" s="1"/>
  <c r="H293" i="1"/>
  <c r="H292" i="1" s="1"/>
  <c r="G293" i="1"/>
  <c r="G292" i="1" s="1"/>
  <c r="F293" i="1"/>
  <c r="F292" i="1" s="1"/>
  <c r="E293" i="1"/>
  <c r="E292" i="1" s="1"/>
  <c r="D293" i="1"/>
  <c r="D292" i="1" s="1"/>
  <c r="C293" i="1"/>
  <c r="C292" i="1" s="1"/>
  <c r="H291" i="1"/>
  <c r="H290" i="1" s="1"/>
  <c r="G291" i="1"/>
  <c r="G290" i="1" s="1"/>
  <c r="F291" i="1"/>
  <c r="F290" i="1" s="1"/>
  <c r="E291" i="1"/>
  <c r="E290" i="1" s="1"/>
  <c r="D291" i="1"/>
  <c r="D290" i="1" s="1"/>
  <c r="C291" i="1"/>
  <c r="C290" i="1" s="1"/>
  <c r="H289" i="1"/>
  <c r="H288" i="1" s="1"/>
  <c r="G289" i="1"/>
  <c r="G288" i="1" s="1"/>
  <c r="F289" i="1"/>
  <c r="F288" i="1" s="1"/>
  <c r="E289" i="1"/>
  <c r="E288" i="1" s="1"/>
  <c r="D289" i="1"/>
  <c r="D288" i="1" s="1"/>
  <c r="C289" i="1"/>
  <c r="C288" i="1" s="1"/>
  <c r="H287" i="1"/>
  <c r="H286" i="1" s="1"/>
  <c r="G287" i="1"/>
  <c r="G286" i="1" s="1"/>
  <c r="F287" i="1"/>
  <c r="F286" i="1" s="1"/>
  <c r="E287" i="1"/>
  <c r="E286" i="1" s="1"/>
  <c r="D287" i="1"/>
  <c r="D286" i="1" s="1"/>
  <c r="C287" i="1"/>
  <c r="C286" i="1" s="1"/>
  <c r="H285" i="1"/>
  <c r="H284" i="1" s="1"/>
  <c r="G285" i="1"/>
  <c r="G284" i="1" s="1"/>
  <c r="F285" i="1"/>
  <c r="F284" i="1" s="1"/>
  <c r="E285" i="1"/>
  <c r="E284" i="1" s="1"/>
  <c r="D285" i="1"/>
  <c r="D284" i="1" s="1"/>
  <c r="C285" i="1"/>
  <c r="C284" i="1" s="1"/>
  <c r="H283" i="1"/>
  <c r="H282" i="1" s="1"/>
  <c r="G283" i="1"/>
  <c r="G282" i="1" s="1"/>
  <c r="F283" i="1"/>
  <c r="F282" i="1" s="1"/>
  <c r="E283" i="1"/>
  <c r="E282" i="1" s="1"/>
  <c r="D283" i="1"/>
  <c r="D282" i="1" s="1"/>
  <c r="C283" i="1"/>
  <c r="C282" i="1" s="1"/>
  <c r="H281" i="1"/>
  <c r="G281" i="1"/>
  <c r="F281" i="1"/>
  <c r="E281" i="1"/>
  <c r="D281" i="1"/>
  <c r="C281" i="1"/>
  <c r="H279" i="1"/>
  <c r="H278" i="1" s="1"/>
  <c r="G279" i="1"/>
  <c r="G278" i="1" s="1"/>
  <c r="F279" i="1"/>
  <c r="E279" i="1"/>
  <c r="D279" i="1"/>
  <c r="C279" i="1"/>
  <c r="H277" i="1"/>
  <c r="H276" i="1" s="1"/>
  <c r="G277" i="1"/>
  <c r="G276" i="1" s="1"/>
  <c r="F277" i="1"/>
  <c r="F276" i="1" s="1"/>
  <c r="E277" i="1"/>
  <c r="E276" i="1" s="1"/>
  <c r="D277" i="1"/>
  <c r="D276" i="1" s="1"/>
  <c r="C277" i="1"/>
  <c r="C276" i="1" s="1"/>
  <c r="H275" i="1"/>
  <c r="H274" i="1" s="1"/>
  <c r="G275" i="1"/>
  <c r="G274" i="1" s="1"/>
  <c r="F275" i="1"/>
  <c r="F274" i="1" s="1"/>
  <c r="E275" i="1"/>
  <c r="E274" i="1" s="1"/>
  <c r="D275" i="1"/>
  <c r="D274" i="1" s="1"/>
  <c r="C275" i="1"/>
  <c r="C274" i="1" s="1"/>
  <c r="H273" i="1"/>
  <c r="H272" i="1" s="1"/>
  <c r="G273" i="1"/>
  <c r="G272" i="1" s="1"/>
  <c r="F273" i="1"/>
  <c r="E273" i="1"/>
  <c r="E272" i="1" s="1"/>
  <c r="D273" i="1"/>
  <c r="D272" i="1" s="1"/>
  <c r="C273" i="1"/>
  <c r="C272" i="1" s="1"/>
  <c r="F272" i="1"/>
  <c r="H271" i="1"/>
  <c r="H270" i="1" s="1"/>
  <c r="G271" i="1"/>
  <c r="G270" i="1" s="1"/>
  <c r="F271" i="1"/>
  <c r="F270" i="1" s="1"/>
  <c r="E271" i="1"/>
  <c r="E270" i="1" s="1"/>
  <c r="D271" i="1"/>
  <c r="D270" i="1" s="1"/>
  <c r="C271" i="1"/>
  <c r="C270" i="1" s="1"/>
  <c r="H269" i="1"/>
  <c r="H268" i="1" s="1"/>
  <c r="G269" i="1"/>
  <c r="G268" i="1" s="1"/>
  <c r="F269" i="1"/>
  <c r="F268" i="1" s="1"/>
  <c r="E269" i="1"/>
  <c r="E268" i="1" s="1"/>
  <c r="D269" i="1"/>
  <c r="D268" i="1" s="1"/>
  <c r="C269" i="1"/>
  <c r="C268" i="1" s="1"/>
  <c r="H267" i="1"/>
  <c r="H266" i="1" s="1"/>
  <c r="G267" i="1"/>
  <c r="G266" i="1" s="1"/>
  <c r="F267" i="1"/>
  <c r="E267" i="1"/>
  <c r="E266" i="1" s="1"/>
  <c r="D267" i="1"/>
  <c r="D266" i="1" s="1"/>
  <c r="C267" i="1"/>
  <c r="C266" i="1" s="1"/>
  <c r="F266" i="1"/>
  <c r="H265" i="1"/>
  <c r="H264" i="1" s="1"/>
  <c r="G265" i="1"/>
  <c r="G264" i="1" s="1"/>
  <c r="F265" i="1"/>
  <c r="F264" i="1" s="1"/>
  <c r="E265" i="1"/>
  <c r="E264" i="1" s="1"/>
  <c r="D265" i="1"/>
  <c r="D264" i="1" s="1"/>
  <c r="C265" i="1"/>
  <c r="C264" i="1" s="1"/>
  <c r="H263" i="1"/>
  <c r="H262" i="1" s="1"/>
  <c r="G263" i="1"/>
  <c r="G262" i="1" s="1"/>
  <c r="F263" i="1"/>
  <c r="F262" i="1" s="1"/>
  <c r="E263" i="1"/>
  <c r="E262" i="1" s="1"/>
  <c r="D263" i="1"/>
  <c r="D262" i="1" s="1"/>
  <c r="C263" i="1"/>
  <c r="C262" i="1" s="1"/>
  <c r="H261" i="1"/>
  <c r="H260" i="1" s="1"/>
  <c r="G261" i="1"/>
  <c r="G260" i="1" s="1"/>
  <c r="F261" i="1"/>
  <c r="F260" i="1" s="1"/>
  <c r="E261" i="1"/>
  <c r="E260" i="1" s="1"/>
  <c r="D261" i="1"/>
  <c r="D260" i="1" s="1"/>
  <c r="C261" i="1"/>
  <c r="C260" i="1" s="1"/>
  <c r="H259" i="1"/>
  <c r="H258" i="1" s="1"/>
  <c r="G259" i="1"/>
  <c r="G258" i="1" s="1"/>
  <c r="F259" i="1"/>
  <c r="F258" i="1" s="1"/>
  <c r="E259" i="1"/>
  <c r="E258" i="1" s="1"/>
  <c r="D259" i="1"/>
  <c r="D258" i="1" s="1"/>
  <c r="C259" i="1"/>
  <c r="C258" i="1" s="1"/>
  <c r="H257" i="1"/>
  <c r="H256" i="1" s="1"/>
  <c r="G257" i="1"/>
  <c r="G256" i="1" s="1"/>
  <c r="F257" i="1"/>
  <c r="F256" i="1" s="1"/>
  <c r="E257" i="1"/>
  <c r="E256" i="1" s="1"/>
  <c r="D257" i="1"/>
  <c r="D256" i="1" s="1"/>
  <c r="C257" i="1"/>
  <c r="C256" i="1" s="1"/>
  <c r="H255" i="1"/>
  <c r="H254" i="1" s="1"/>
  <c r="G255" i="1"/>
  <c r="G254" i="1" s="1"/>
  <c r="F255" i="1"/>
  <c r="F254" i="1" s="1"/>
  <c r="E255" i="1"/>
  <c r="E254" i="1" s="1"/>
  <c r="D255" i="1"/>
  <c r="D254" i="1" s="1"/>
  <c r="C255" i="1"/>
  <c r="C254" i="1" s="1"/>
  <c r="H253" i="1"/>
  <c r="H252" i="1" s="1"/>
  <c r="G253" i="1"/>
  <c r="G252" i="1" s="1"/>
  <c r="F253" i="1"/>
  <c r="F252" i="1" s="1"/>
  <c r="E253" i="1"/>
  <c r="E252" i="1" s="1"/>
  <c r="D253" i="1"/>
  <c r="D252" i="1" s="1"/>
  <c r="C253" i="1"/>
  <c r="C252" i="1" s="1"/>
  <c r="H251" i="1"/>
  <c r="H250" i="1" s="1"/>
  <c r="G251" i="1"/>
  <c r="G250" i="1" s="1"/>
  <c r="F251" i="1"/>
  <c r="F250" i="1" s="1"/>
  <c r="E251" i="1"/>
  <c r="E250" i="1" s="1"/>
  <c r="D251" i="1"/>
  <c r="D250" i="1" s="1"/>
  <c r="C251" i="1"/>
  <c r="C250" i="1" s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7" i="1"/>
  <c r="H246" i="1" s="1"/>
  <c r="G247" i="1"/>
  <c r="G246" i="1" s="1"/>
  <c r="F247" i="1"/>
  <c r="F246" i="1" s="1"/>
  <c r="E247" i="1"/>
  <c r="E246" i="1" s="1"/>
  <c r="D247" i="1"/>
  <c r="D246" i="1" s="1"/>
  <c r="C247" i="1"/>
  <c r="C246" i="1" s="1"/>
  <c r="H245" i="1"/>
  <c r="H244" i="1" s="1"/>
  <c r="G245" i="1"/>
  <c r="G244" i="1" s="1"/>
  <c r="F245" i="1"/>
  <c r="F244" i="1" s="1"/>
  <c r="E245" i="1"/>
  <c r="E244" i="1" s="1"/>
  <c r="D245" i="1"/>
  <c r="D244" i="1" s="1"/>
  <c r="C245" i="1"/>
  <c r="C244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9" i="1"/>
  <c r="H238" i="1" s="1"/>
  <c r="G239" i="1"/>
  <c r="G238" i="1" s="1"/>
  <c r="F239" i="1"/>
  <c r="F238" i="1" s="1"/>
  <c r="E239" i="1"/>
  <c r="E238" i="1" s="1"/>
  <c r="D239" i="1"/>
  <c r="D238" i="1" s="1"/>
  <c r="C239" i="1"/>
  <c r="C238" i="1" s="1"/>
  <c r="H237" i="1"/>
  <c r="H236" i="1" s="1"/>
  <c r="G237" i="1"/>
  <c r="G236" i="1" s="1"/>
  <c r="F237" i="1"/>
  <c r="F236" i="1" s="1"/>
  <c r="E237" i="1"/>
  <c r="E236" i="1" s="1"/>
  <c r="D237" i="1"/>
  <c r="D236" i="1" s="1"/>
  <c r="C237" i="1"/>
  <c r="C236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2" i="1"/>
  <c r="H231" i="1" s="1"/>
  <c r="G232" i="1"/>
  <c r="G231" i="1" s="1"/>
  <c r="F232" i="1"/>
  <c r="F231" i="1" s="1"/>
  <c r="E232" i="1"/>
  <c r="E231" i="1" s="1"/>
  <c r="D232" i="1"/>
  <c r="D231" i="1" s="1"/>
  <c r="C232" i="1"/>
  <c r="C231" i="1" s="1"/>
  <c r="H230" i="1"/>
  <c r="H229" i="1" s="1"/>
  <c r="G230" i="1"/>
  <c r="G229" i="1" s="1"/>
  <c r="F230" i="1"/>
  <c r="F229" i="1" s="1"/>
  <c r="E230" i="1"/>
  <c r="E229" i="1" s="1"/>
  <c r="D230" i="1"/>
  <c r="D229" i="1" s="1"/>
  <c r="C230" i="1"/>
  <c r="C229" i="1" s="1"/>
  <c r="H228" i="1"/>
  <c r="H227" i="1" s="1"/>
  <c r="G228" i="1"/>
  <c r="G227" i="1" s="1"/>
  <c r="F228" i="1"/>
  <c r="F227" i="1" s="1"/>
  <c r="E228" i="1"/>
  <c r="E227" i="1" s="1"/>
  <c r="D228" i="1"/>
  <c r="D227" i="1" s="1"/>
  <c r="C228" i="1"/>
  <c r="C227" i="1" s="1"/>
  <c r="H226" i="1"/>
  <c r="H225" i="1" s="1"/>
  <c r="G226" i="1"/>
  <c r="G225" i="1" s="1"/>
  <c r="F226" i="1"/>
  <c r="F225" i="1" s="1"/>
  <c r="E226" i="1"/>
  <c r="E225" i="1" s="1"/>
  <c r="D226" i="1"/>
  <c r="D225" i="1" s="1"/>
  <c r="C226" i="1"/>
  <c r="C225" i="1" s="1"/>
  <c r="H224" i="1"/>
  <c r="H223" i="1" s="1"/>
  <c r="G224" i="1"/>
  <c r="G223" i="1" s="1"/>
  <c r="F224" i="1"/>
  <c r="F223" i="1" s="1"/>
  <c r="E224" i="1"/>
  <c r="E223" i="1" s="1"/>
  <c r="D224" i="1"/>
  <c r="D223" i="1" s="1"/>
  <c r="C224" i="1"/>
  <c r="C223" i="1" s="1"/>
  <c r="H222" i="1"/>
  <c r="H221" i="1" s="1"/>
  <c r="G222" i="1"/>
  <c r="G221" i="1" s="1"/>
  <c r="F222" i="1"/>
  <c r="F221" i="1" s="1"/>
  <c r="E222" i="1"/>
  <c r="E221" i="1" s="1"/>
  <c r="D222" i="1"/>
  <c r="D221" i="1" s="1"/>
  <c r="C222" i="1"/>
  <c r="C221" i="1" s="1"/>
  <c r="H220" i="1"/>
  <c r="H219" i="1" s="1"/>
  <c r="G220" i="1"/>
  <c r="G219" i="1" s="1"/>
  <c r="F220" i="1"/>
  <c r="F219" i="1" s="1"/>
  <c r="E220" i="1"/>
  <c r="E219" i="1" s="1"/>
  <c r="D220" i="1"/>
  <c r="D219" i="1" s="1"/>
  <c r="C220" i="1"/>
  <c r="C219" i="1" s="1"/>
  <c r="H218" i="1"/>
  <c r="H217" i="1" s="1"/>
  <c r="G218" i="1"/>
  <c r="G217" i="1" s="1"/>
  <c r="F218" i="1"/>
  <c r="F217" i="1" s="1"/>
  <c r="E218" i="1"/>
  <c r="E217" i="1" s="1"/>
  <c r="D218" i="1"/>
  <c r="D217" i="1" s="1"/>
  <c r="C218" i="1"/>
  <c r="C217" i="1" s="1"/>
  <c r="H216" i="1"/>
  <c r="H215" i="1" s="1"/>
  <c r="G216" i="1"/>
  <c r="G215" i="1" s="1"/>
  <c r="F216" i="1"/>
  <c r="F215" i="1" s="1"/>
  <c r="E216" i="1"/>
  <c r="E215" i="1" s="1"/>
  <c r="D216" i="1"/>
  <c r="D215" i="1" s="1"/>
  <c r="C216" i="1"/>
  <c r="C215" i="1" s="1"/>
  <c r="H214" i="1"/>
  <c r="H213" i="1" s="1"/>
  <c r="G214" i="1"/>
  <c r="G213" i="1" s="1"/>
  <c r="F214" i="1"/>
  <c r="F213" i="1" s="1"/>
  <c r="E214" i="1"/>
  <c r="E213" i="1" s="1"/>
  <c r="D214" i="1"/>
  <c r="D213" i="1" s="1"/>
  <c r="C214" i="1"/>
  <c r="C213" i="1" s="1"/>
  <c r="H212" i="1"/>
  <c r="H211" i="1" s="1"/>
  <c r="G212" i="1"/>
  <c r="G211" i="1" s="1"/>
  <c r="F212" i="1"/>
  <c r="F211" i="1" s="1"/>
  <c r="E212" i="1"/>
  <c r="E211" i="1" s="1"/>
  <c r="D212" i="1"/>
  <c r="D211" i="1" s="1"/>
  <c r="C212" i="1"/>
  <c r="C211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H205" i="1" s="1"/>
  <c r="G206" i="1"/>
  <c r="G205" i="1" s="1"/>
  <c r="F206" i="1"/>
  <c r="F205" i="1" s="1"/>
  <c r="E206" i="1"/>
  <c r="E205" i="1" s="1"/>
  <c r="D206" i="1"/>
  <c r="D205" i="1" s="1"/>
  <c r="C206" i="1"/>
  <c r="C205" i="1" s="1"/>
  <c r="H204" i="1"/>
  <c r="H203" i="1" s="1"/>
  <c r="G204" i="1"/>
  <c r="G203" i="1" s="1"/>
  <c r="F204" i="1"/>
  <c r="F203" i="1" s="1"/>
  <c r="E204" i="1"/>
  <c r="E203" i="1" s="1"/>
  <c r="D204" i="1"/>
  <c r="D203" i="1" s="1"/>
  <c r="C204" i="1"/>
  <c r="C203" i="1" s="1"/>
  <c r="H202" i="1"/>
  <c r="H201" i="1" s="1"/>
  <c r="G202" i="1"/>
  <c r="G201" i="1" s="1"/>
  <c r="F202" i="1"/>
  <c r="F201" i="1" s="1"/>
  <c r="E202" i="1"/>
  <c r="E201" i="1" s="1"/>
  <c r="D202" i="1"/>
  <c r="D201" i="1" s="1"/>
  <c r="C202" i="1"/>
  <c r="C201" i="1" s="1"/>
  <c r="H200" i="1"/>
  <c r="H199" i="1" s="1"/>
  <c r="G200" i="1"/>
  <c r="G199" i="1" s="1"/>
  <c r="F200" i="1"/>
  <c r="F199" i="1" s="1"/>
  <c r="E200" i="1"/>
  <c r="E199" i="1" s="1"/>
  <c r="D200" i="1"/>
  <c r="D199" i="1" s="1"/>
  <c r="C200" i="1"/>
  <c r="C199" i="1" s="1"/>
  <c r="H198" i="1"/>
  <c r="H197" i="1" s="1"/>
  <c r="G198" i="1"/>
  <c r="G197" i="1" s="1"/>
  <c r="F198" i="1"/>
  <c r="F197" i="1" s="1"/>
  <c r="E198" i="1"/>
  <c r="E197" i="1" s="1"/>
  <c r="D198" i="1"/>
  <c r="D197" i="1" s="1"/>
  <c r="C198" i="1"/>
  <c r="C197" i="1" s="1"/>
  <c r="H196" i="1"/>
  <c r="H195" i="1" s="1"/>
  <c r="G196" i="1"/>
  <c r="G195" i="1" s="1"/>
  <c r="F196" i="1"/>
  <c r="F195" i="1" s="1"/>
  <c r="E196" i="1"/>
  <c r="E195" i="1" s="1"/>
  <c r="D196" i="1"/>
  <c r="D195" i="1" s="1"/>
  <c r="C196" i="1"/>
  <c r="C195" i="1" s="1"/>
  <c r="H193" i="1"/>
  <c r="H192" i="1" s="1"/>
  <c r="G193" i="1"/>
  <c r="G192" i="1" s="1"/>
  <c r="F193" i="1"/>
  <c r="F192" i="1" s="1"/>
  <c r="E193" i="1"/>
  <c r="E192" i="1" s="1"/>
  <c r="D193" i="1"/>
  <c r="D192" i="1" s="1"/>
  <c r="C193" i="1"/>
  <c r="C192" i="1" s="1"/>
  <c r="H191" i="1"/>
  <c r="G191" i="1"/>
  <c r="F191" i="1"/>
  <c r="E191" i="1"/>
  <c r="D191" i="1"/>
  <c r="C191" i="1"/>
  <c r="H189" i="1"/>
  <c r="H188" i="1" s="1"/>
  <c r="G189" i="1"/>
  <c r="G188" i="1" s="1"/>
  <c r="F189" i="1"/>
  <c r="F188" i="1" s="1"/>
  <c r="E189" i="1"/>
  <c r="E188" i="1" s="1"/>
  <c r="D189" i="1"/>
  <c r="D188" i="1" s="1"/>
  <c r="C189" i="1"/>
  <c r="C188" i="1" s="1"/>
  <c r="H187" i="1"/>
  <c r="H186" i="1" s="1"/>
  <c r="G187" i="1"/>
  <c r="G186" i="1" s="1"/>
  <c r="F187" i="1"/>
  <c r="F186" i="1" s="1"/>
  <c r="E187" i="1"/>
  <c r="E186" i="1" s="1"/>
  <c r="D187" i="1"/>
  <c r="D186" i="1" s="1"/>
  <c r="C187" i="1"/>
  <c r="C186" i="1" s="1"/>
  <c r="H185" i="1"/>
  <c r="H184" i="1" s="1"/>
  <c r="G185" i="1"/>
  <c r="G184" i="1" s="1"/>
  <c r="F185" i="1"/>
  <c r="F184" i="1" s="1"/>
  <c r="E185" i="1"/>
  <c r="E184" i="1" s="1"/>
  <c r="D185" i="1"/>
  <c r="D184" i="1" s="1"/>
  <c r="C185" i="1"/>
  <c r="C184" i="1" s="1"/>
  <c r="H183" i="1"/>
  <c r="H182" i="1" s="1"/>
  <c r="G183" i="1"/>
  <c r="G182" i="1" s="1"/>
  <c r="F183" i="1"/>
  <c r="F182" i="1" s="1"/>
  <c r="E183" i="1"/>
  <c r="E182" i="1" s="1"/>
  <c r="D183" i="1"/>
  <c r="D182" i="1" s="1"/>
  <c r="C183" i="1"/>
  <c r="C182" i="1" s="1"/>
  <c r="H180" i="1"/>
  <c r="H179" i="1" s="1"/>
  <c r="G180" i="1"/>
  <c r="G179" i="1" s="1"/>
  <c r="F180" i="1"/>
  <c r="F179" i="1" s="1"/>
  <c r="E180" i="1"/>
  <c r="E179" i="1" s="1"/>
  <c r="D180" i="1"/>
  <c r="D179" i="1" s="1"/>
  <c r="C180" i="1"/>
  <c r="C179" i="1" s="1"/>
  <c r="H178" i="1"/>
  <c r="H177" i="1" s="1"/>
  <c r="G178" i="1"/>
  <c r="G177" i="1" s="1"/>
  <c r="F178" i="1"/>
  <c r="F177" i="1" s="1"/>
  <c r="E178" i="1"/>
  <c r="E177" i="1" s="1"/>
  <c r="D178" i="1"/>
  <c r="D177" i="1" s="1"/>
  <c r="C178" i="1"/>
  <c r="C177" i="1" s="1"/>
  <c r="H175" i="1"/>
  <c r="H174" i="1" s="1"/>
  <c r="G175" i="1"/>
  <c r="G174" i="1" s="1"/>
  <c r="F175" i="1"/>
  <c r="F174" i="1" s="1"/>
  <c r="E175" i="1"/>
  <c r="E174" i="1" s="1"/>
  <c r="D175" i="1"/>
  <c r="D174" i="1" s="1"/>
  <c r="C175" i="1"/>
  <c r="C174" i="1" s="1"/>
  <c r="H173" i="1"/>
  <c r="H172" i="1" s="1"/>
  <c r="G173" i="1"/>
  <c r="G172" i="1" s="1"/>
  <c r="F173" i="1"/>
  <c r="F172" i="1" s="1"/>
  <c r="E173" i="1"/>
  <c r="E172" i="1" s="1"/>
  <c r="D173" i="1"/>
  <c r="D172" i="1" s="1"/>
  <c r="C173" i="1"/>
  <c r="C172" i="1" s="1"/>
  <c r="H171" i="1"/>
  <c r="H170" i="1" s="1"/>
  <c r="G171" i="1"/>
  <c r="G170" i="1" s="1"/>
  <c r="F171" i="1"/>
  <c r="F170" i="1" s="1"/>
  <c r="E171" i="1"/>
  <c r="E170" i="1" s="1"/>
  <c r="D171" i="1"/>
  <c r="D170" i="1" s="1"/>
  <c r="C171" i="1"/>
  <c r="C170" i="1" s="1"/>
  <c r="H168" i="1"/>
  <c r="H167" i="1" s="1"/>
  <c r="G168" i="1"/>
  <c r="G167" i="1" s="1"/>
  <c r="F168" i="1"/>
  <c r="F167" i="1" s="1"/>
  <c r="E168" i="1"/>
  <c r="E167" i="1" s="1"/>
  <c r="D168" i="1"/>
  <c r="D167" i="1" s="1"/>
  <c r="C168" i="1"/>
  <c r="C167" i="1" s="1"/>
  <c r="H166" i="1"/>
  <c r="H165" i="1" s="1"/>
  <c r="G166" i="1"/>
  <c r="G165" i="1" s="1"/>
  <c r="F166" i="1"/>
  <c r="F165" i="1" s="1"/>
  <c r="E166" i="1"/>
  <c r="E165" i="1" s="1"/>
  <c r="D166" i="1"/>
  <c r="D165" i="1" s="1"/>
  <c r="C166" i="1"/>
  <c r="C165" i="1" s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2" i="1"/>
  <c r="H161" i="1" s="1"/>
  <c r="G162" i="1"/>
  <c r="G161" i="1" s="1"/>
  <c r="F162" i="1"/>
  <c r="F161" i="1" s="1"/>
  <c r="E162" i="1"/>
  <c r="E161" i="1" s="1"/>
  <c r="D162" i="1"/>
  <c r="D161" i="1" s="1"/>
  <c r="C162" i="1"/>
  <c r="C161" i="1" s="1"/>
  <c r="H159" i="1"/>
  <c r="H158" i="1" s="1"/>
  <c r="G159" i="1"/>
  <c r="G158" i="1" s="1"/>
  <c r="F159" i="1"/>
  <c r="F158" i="1" s="1"/>
  <c r="E159" i="1"/>
  <c r="E158" i="1" s="1"/>
  <c r="D159" i="1"/>
  <c r="D158" i="1" s="1"/>
  <c r="C159" i="1"/>
  <c r="C158" i="1" s="1"/>
  <c r="H157" i="1"/>
  <c r="H156" i="1" s="1"/>
  <c r="G157" i="1"/>
  <c r="G156" i="1" s="1"/>
  <c r="F157" i="1"/>
  <c r="F156" i="1" s="1"/>
  <c r="E157" i="1"/>
  <c r="E156" i="1" s="1"/>
  <c r="D157" i="1"/>
  <c r="D156" i="1" s="1"/>
  <c r="C157" i="1"/>
  <c r="C156" i="1" s="1"/>
  <c r="H155" i="1"/>
  <c r="H154" i="1" s="1"/>
  <c r="G155" i="1"/>
  <c r="G154" i="1" s="1"/>
  <c r="F155" i="1"/>
  <c r="F154" i="1" s="1"/>
  <c r="E155" i="1"/>
  <c r="E154" i="1" s="1"/>
  <c r="D155" i="1"/>
  <c r="D154" i="1" s="1"/>
  <c r="C155" i="1"/>
  <c r="C154" i="1" s="1"/>
  <c r="H153" i="1"/>
  <c r="H152" i="1" s="1"/>
  <c r="G153" i="1"/>
  <c r="G152" i="1" s="1"/>
  <c r="F153" i="1"/>
  <c r="F152" i="1" s="1"/>
  <c r="E153" i="1"/>
  <c r="E152" i="1" s="1"/>
  <c r="D153" i="1"/>
  <c r="D152" i="1" s="1"/>
  <c r="C153" i="1"/>
  <c r="C152" i="1" s="1"/>
  <c r="H151" i="1"/>
  <c r="H150" i="1" s="1"/>
  <c r="G151" i="1"/>
  <c r="G150" i="1" s="1"/>
  <c r="F151" i="1"/>
  <c r="F150" i="1" s="1"/>
  <c r="E151" i="1"/>
  <c r="E150" i="1" s="1"/>
  <c r="D151" i="1"/>
  <c r="D150" i="1" s="1"/>
  <c r="C151" i="1"/>
  <c r="C150" i="1" s="1"/>
  <c r="H149" i="1"/>
  <c r="H148" i="1" s="1"/>
  <c r="G149" i="1"/>
  <c r="G148" i="1" s="1"/>
  <c r="F149" i="1"/>
  <c r="F148" i="1" s="1"/>
  <c r="E149" i="1"/>
  <c r="E148" i="1" s="1"/>
  <c r="D149" i="1"/>
  <c r="D148" i="1" s="1"/>
  <c r="C149" i="1"/>
  <c r="C148" i="1" s="1"/>
  <c r="H147" i="1"/>
  <c r="H146" i="1" s="1"/>
  <c r="G147" i="1"/>
  <c r="G146" i="1" s="1"/>
  <c r="F147" i="1"/>
  <c r="F146" i="1" s="1"/>
  <c r="E147" i="1"/>
  <c r="E146" i="1" s="1"/>
  <c r="D147" i="1"/>
  <c r="D146" i="1" s="1"/>
  <c r="C147" i="1"/>
  <c r="C146" i="1" s="1"/>
  <c r="H143" i="1"/>
  <c r="H142" i="1" s="1"/>
  <c r="H141" i="1" s="1"/>
  <c r="G143" i="1"/>
  <c r="G142" i="1" s="1"/>
  <c r="G141" i="1" s="1"/>
  <c r="F143" i="1"/>
  <c r="F142" i="1" s="1"/>
  <c r="E143" i="1"/>
  <c r="E142" i="1" s="1"/>
  <c r="D143" i="1"/>
  <c r="D142" i="1" s="1"/>
  <c r="C143" i="1"/>
  <c r="C142" i="1" s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3" i="1"/>
  <c r="G123" i="1"/>
  <c r="F123" i="1"/>
  <c r="E123" i="1"/>
  <c r="D123" i="1"/>
  <c r="C123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3" i="1"/>
  <c r="H102" i="1" s="1"/>
  <c r="G103" i="1"/>
  <c r="G102" i="1" s="1"/>
  <c r="F103" i="1"/>
  <c r="F102" i="1" s="1"/>
  <c r="E103" i="1"/>
  <c r="E102" i="1" s="1"/>
  <c r="D103" i="1"/>
  <c r="D102" i="1" s="1"/>
  <c r="C103" i="1"/>
  <c r="C102" i="1" s="1"/>
  <c r="H101" i="1"/>
  <c r="H100" i="1" s="1"/>
  <c r="G101" i="1"/>
  <c r="G100" i="1" s="1"/>
  <c r="F101" i="1"/>
  <c r="F100" i="1" s="1"/>
  <c r="E101" i="1"/>
  <c r="E100" i="1" s="1"/>
  <c r="D101" i="1"/>
  <c r="D100" i="1" s="1"/>
  <c r="C101" i="1"/>
  <c r="C100" i="1" s="1"/>
  <c r="H99" i="1"/>
  <c r="G99" i="1"/>
  <c r="F99" i="1"/>
  <c r="E99" i="1"/>
  <c r="D99" i="1"/>
  <c r="C99" i="1"/>
  <c r="H98" i="1"/>
  <c r="G98" i="1"/>
  <c r="F98" i="1"/>
  <c r="E98" i="1"/>
  <c r="D98" i="1"/>
  <c r="C98" i="1"/>
  <c r="H97" i="1"/>
  <c r="G97" i="1"/>
  <c r="F97" i="1"/>
  <c r="E97" i="1"/>
  <c r="D97" i="1"/>
  <c r="C97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9" i="1"/>
  <c r="G89" i="1"/>
  <c r="F89" i="1"/>
  <c r="E89" i="1"/>
  <c r="D89" i="1"/>
  <c r="C89" i="1"/>
  <c r="H88" i="1"/>
  <c r="G88" i="1"/>
  <c r="F88" i="1"/>
  <c r="E88" i="1"/>
  <c r="D88" i="1"/>
  <c r="C88" i="1"/>
  <c r="H85" i="1"/>
  <c r="H84" i="1" s="1"/>
  <c r="G85" i="1"/>
  <c r="G84" i="1" s="1"/>
  <c r="F85" i="1"/>
  <c r="F84" i="1" s="1"/>
  <c r="E85" i="1"/>
  <c r="E84" i="1" s="1"/>
  <c r="D85" i="1"/>
  <c r="D84" i="1" s="1"/>
  <c r="C85" i="1"/>
  <c r="C84" i="1" s="1"/>
  <c r="H83" i="1"/>
  <c r="H82" i="1" s="1"/>
  <c r="G83" i="1"/>
  <c r="G82" i="1" s="1"/>
  <c r="F83" i="1"/>
  <c r="F82" i="1" s="1"/>
  <c r="E83" i="1"/>
  <c r="E82" i="1" s="1"/>
  <c r="D83" i="1"/>
  <c r="D82" i="1" s="1"/>
  <c r="C83" i="1"/>
  <c r="C82" i="1" s="1"/>
  <c r="H81" i="1"/>
  <c r="H80" i="1" s="1"/>
  <c r="G81" i="1"/>
  <c r="G80" i="1" s="1"/>
  <c r="F81" i="1"/>
  <c r="F80" i="1" s="1"/>
  <c r="E81" i="1"/>
  <c r="E80" i="1" s="1"/>
  <c r="D81" i="1"/>
  <c r="D80" i="1" s="1"/>
  <c r="C81" i="1"/>
  <c r="C80" i="1" s="1"/>
  <c r="H79" i="1"/>
  <c r="H78" i="1" s="1"/>
  <c r="G79" i="1"/>
  <c r="G78" i="1" s="1"/>
  <c r="F79" i="1"/>
  <c r="F78" i="1" s="1"/>
  <c r="E79" i="1"/>
  <c r="E78" i="1" s="1"/>
  <c r="D79" i="1"/>
  <c r="D78" i="1" s="1"/>
  <c r="C79" i="1"/>
  <c r="C78" i="1" s="1"/>
  <c r="H77" i="1"/>
  <c r="H76" i="1" s="1"/>
  <c r="G77" i="1"/>
  <c r="G76" i="1" s="1"/>
  <c r="F77" i="1"/>
  <c r="F76" i="1" s="1"/>
  <c r="E77" i="1"/>
  <c r="E76" i="1" s="1"/>
  <c r="D77" i="1"/>
  <c r="D76" i="1" s="1"/>
  <c r="C77" i="1"/>
  <c r="C76" i="1" s="1"/>
  <c r="H75" i="1"/>
  <c r="H74" i="1" s="1"/>
  <c r="G75" i="1"/>
  <c r="G74" i="1" s="1"/>
  <c r="F75" i="1"/>
  <c r="F74" i="1" s="1"/>
  <c r="E75" i="1"/>
  <c r="E74" i="1" s="1"/>
  <c r="D75" i="1"/>
  <c r="D74" i="1" s="1"/>
  <c r="C75" i="1"/>
  <c r="C74" i="1" s="1"/>
  <c r="H73" i="1"/>
  <c r="H72" i="1" s="1"/>
  <c r="G73" i="1"/>
  <c r="G72" i="1" s="1"/>
  <c r="F73" i="1"/>
  <c r="F72" i="1" s="1"/>
  <c r="E73" i="1"/>
  <c r="E72" i="1" s="1"/>
  <c r="D73" i="1"/>
  <c r="D72" i="1" s="1"/>
  <c r="C73" i="1"/>
  <c r="C72" i="1" s="1"/>
  <c r="H69" i="1"/>
  <c r="H68" i="1" s="1"/>
  <c r="G69" i="1"/>
  <c r="G68" i="1" s="1"/>
  <c r="F69" i="1"/>
  <c r="F68" i="1" s="1"/>
  <c r="E69" i="1"/>
  <c r="E68" i="1" s="1"/>
  <c r="D69" i="1"/>
  <c r="D68" i="1" s="1"/>
  <c r="C69" i="1"/>
  <c r="C68" i="1" s="1"/>
  <c r="H67" i="1"/>
  <c r="H66" i="1" s="1"/>
  <c r="G67" i="1"/>
  <c r="G66" i="1" s="1"/>
  <c r="F67" i="1"/>
  <c r="F66" i="1" s="1"/>
  <c r="E67" i="1"/>
  <c r="E66" i="1" s="1"/>
  <c r="D67" i="1"/>
  <c r="D66" i="1" s="1"/>
  <c r="C67" i="1"/>
  <c r="C66" i="1" s="1"/>
  <c r="H65" i="1"/>
  <c r="H64" i="1" s="1"/>
  <c r="G65" i="1"/>
  <c r="G64" i="1" s="1"/>
  <c r="F65" i="1"/>
  <c r="F64" i="1" s="1"/>
  <c r="E65" i="1"/>
  <c r="E64" i="1" s="1"/>
  <c r="D65" i="1"/>
  <c r="D64" i="1" s="1"/>
  <c r="C65" i="1"/>
  <c r="C64" i="1" s="1"/>
  <c r="H62" i="1"/>
  <c r="H61" i="1" s="1"/>
  <c r="H60" i="1" s="1"/>
  <c r="G62" i="1"/>
  <c r="G61" i="1" s="1"/>
  <c r="G60" i="1" s="1"/>
  <c r="F62" i="1"/>
  <c r="F61" i="1" s="1"/>
  <c r="F60" i="1" s="1"/>
  <c r="E62" i="1"/>
  <c r="E61" i="1" s="1"/>
  <c r="E60" i="1" s="1"/>
  <c r="D62" i="1"/>
  <c r="D61" i="1" s="1"/>
  <c r="D60" i="1" s="1"/>
  <c r="C62" i="1"/>
  <c r="C61" i="1" s="1"/>
  <c r="C60" i="1" s="1"/>
  <c r="H59" i="1"/>
  <c r="H58" i="1" s="1"/>
  <c r="G59" i="1"/>
  <c r="G58" i="1" s="1"/>
  <c r="F59" i="1"/>
  <c r="F58" i="1" s="1"/>
  <c r="E59" i="1"/>
  <c r="E58" i="1" s="1"/>
  <c r="D59" i="1"/>
  <c r="D58" i="1" s="1"/>
  <c r="C59" i="1"/>
  <c r="C58" i="1" s="1"/>
  <c r="H57" i="1"/>
  <c r="H56" i="1" s="1"/>
  <c r="G57" i="1"/>
  <c r="G56" i="1" s="1"/>
  <c r="F57" i="1"/>
  <c r="F56" i="1" s="1"/>
  <c r="E57" i="1"/>
  <c r="E56" i="1" s="1"/>
  <c r="D57" i="1"/>
  <c r="D56" i="1" s="1"/>
  <c r="C57" i="1"/>
  <c r="C56" i="1" s="1"/>
  <c r="H53" i="1"/>
  <c r="H52" i="1" s="1"/>
  <c r="H51" i="1" s="1"/>
  <c r="G53" i="1"/>
  <c r="G52" i="1" s="1"/>
  <c r="G51" i="1" s="1"/>
  <c r="F53" i="1"/>
  <c r="F52" i="1" s="1"/>
  <c r="E53" i="1"/>
  <c r="E52" i="1" s="1"/>
  <c r="D53" i="1"/>
  <c r="D52" i="1" s="1"/>
  <c r="C53" i="1"/>
  <c r="C52" i="1" s="1"/>
  <c r="H50" i="1"/>
  <c r="H49" i="1" s="1"/>
  <c r="G50" i="1"/>
  <c r="G49" i="1" s="1"/>
  <c r="F50" i="1"/>
  <c r="F49" i="1" s="1"/>
  <c r="E50" i="1"/>
  <c r="E49" i="1" s="1"/>
  <c r="D50" i="1"/>
  <c r="D49" i="1" s="1"/>
  <c r="C50" i="1"/>
  <c r="C49" i="1" s="1"/>
  <c r="H48" i="1"/>
  <c r="H47" i="1" s="1"/>
  <c r="G48" i="1"/>
  <c r="G47" i="1" s="1"/>
  <c r="F48" i="1"/>
  <c r="F47" i="1" s="1"/>
  <c r="E48" i="1"/>
  <c r="E47" i="1" s="1"/>
  <c r="D48" i="1"/>
  <c r="D47" i="1" s="1"/>
  <c r="C48" i="1"/>
  <c r="C47" i="1" s="1"/>
  <c r="H46" i="1"/>
  <c r="H45" i="1" s="1"/>
  <c r="G46" i="1"/>
  <c r="G45" i="1" s="1"/>
  <c r="F46" i="1"/>
  <c r="F45" i="1" s="1"/>
  <c r="E46" i="1"/>
  <c r="E45" i="1" s="1"/>
  <c r="D46" i="1"/>
  <c r="D45" i="1" s="1"/>
  <c r="C46" i="1"/>
  <c r="C45" i="1" s="1"/>
  <c r="H44" i="1"/>
  <c r="H43" i="1" s="1"/>
  <c r="G44" i="1"/>
  <c r="G43" i="1" s="1"/>
  <c r="F44" i="1"/>
  <c r="F43" i="1" s="1"/>
  <c r="E44" i="1"/>
  <c r="E43" i="1" s="1"/>
  <c r="D44" i="1"/>
  <c r="D43" i="1" s="1"/>
  <c r="C44" i="1"/>
  <c r="C43" i="1" s="1"/>
  <c r="H41" i="1"/>
  <c r="H40" i="1" s="1"/>
  <c r="G41" i="1"/>
  <c r="G40" i="1" s="1"/>
  <c r="F41" i="1"/>
  <c r="F40" i="1" s="1"/>
  <c r="E41" i="1"/>
  <c r="E40" i="1" s="1"/>
  <c r="D41" i="1"/>
  <c r="D40" i="1" s="1"/>
  <c r="C41" i="1"/>
  <c r="C40" i="1" s="1"/>
  <c r="H39" i="1"/>
  <c r="H38" i="1" s="1"/>
  <c r="G39" i="1"/>
  <c r="G38" i="1" s="1"/>
  <c r="F39" i="1"/>
  <c r="E39" i="1"/>
  <c r="D39" i="1"/>
  <c r="C39" i="1"/>
  <c r="H37" i="1"/>
  <c r="H36" i="1" s="1"/>
  <c r="G37" i="1"/>
  <c r="G36" i="1" s="1"/>
  <c r="F37" i="1"/>
  <c r="E37" i="1"/>
  <c r="D37" i="1"/>
  <c r="C37" i="1"/>
  <c r="H35" i="1"/>
  <c r="H34" i="1" s="1"/>
  <c r="G35" i="1"/>
  <c r="G34" i="1" s="1"/>
  <c r="F35" i="1"/>
  <c r="E35" i="1"/>
  <c r="D35" i="1"/>
  <c r="C35" i="1"/>
  <c r="H32" i="1"/>
  <c r="G32" i="1"/>
  <c r="F32" i="1"/>
  <c r="E32" i="1"/>
  <c r="D32" i="1"/>
  <c r="D31" i="1" s="1"/>
  <c r="C32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H25" i="1" s="1"/>
  <c r="G26" i="1"/>
  <c r="G25" i="1" s="1"/>
  <c r="F26" i="1"/>
  <c r="F25" i="1" s="1"/>
  <c r="E26" i="1"/>
  <c r="E25" i="1" s="1"/>
  <c r="D26" i="1"/>
  <c r="D25" i="1" s="1"/>
  <c r="C26" i="1"/>
  <c r="C25" i="1" s="1"/>
  <c r="H24" i="1"/>
  <c r="H23" i="1" s="1"/>
  <c r="G24" i="1"/>
  <c r="G23" i="1" s="1"/>
  <c r="F24" i="1"/>
  <c r="F23" i="1" s="1"/>
  <c r="E24" i="1"/>
  <c r="E23" i="1" s="1"/>
  <c r="D24" i="1"/>
  <c r="D23" i="1" s="1"/>
  <c r="C24" i="1"/>
  <c r="C23" i="1" s="1"/>
  <c r="H21" i="1"/>
  <c r="H20" i="1" s="1"/>
  <c r="H19" i="1" s="1"/>
  <c r="G21" i="1"/>
  <c r="G20" i="1" s="1"/>
  <c r="G19" i="1" s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H18" i="1"/>
  <c r="H17" i="1" s="1"/>
  <c r="H16" i="1" s="1"/>
  <c r="G18" i="1"/>
  <c r="G17" i="1" s="1"/>
  <c r="G16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H15" i="1"/>
  <c r="H14" i="1" s="1"/>
  <c r="H13" i="1" s="1"/>
  <c r="G15" i="1"/>
  <c r="G14" i="1" s="1"/>
  <c r="G13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H377" i="1" l="1"/>
  <c r="G394" i="1"/>
  <c r="H415" i="1"/>
  <c r="H435" i="1"/>
  <c r="H360" i="1"/>
  <c r="H394" i="1"/>
  <c r="G360" i="1"/>
  <c r="G377" i="1"/>
  <c r="G415" i="1"/>
  <c r="G435" i="1"/>
  <c r="H194" i="1"/>
  <c r="G194" i="1"/>
  <c r="H145" i="1"/>
  <c r="H233" i="1"/>
  <c r="G169" i="1"/>
  <c r="H169" i="1"/>
  <c r="G145" i="1"/>
  <c r="G233" i="1"/>
  <c r="G71" i="1"/>
  <c r="H71" i="1"/>
  <c r="F377" i="1"/>
  <c r="C377" i="1"/>
  <c r="H55" i="1"/>
  <c r="H63" i="1"/>
  <c r="D377" i="1"/>
  <c r="E377" i="1"/>
  <c r="G55" i="1"/>
  <c r="H190" i="1"/>
  <c r="H181" i="1" s="1"/>
  <c r="G63" i="1"/>
  <c r="F190" i="1"/>
  <c r="H33" i="1"/>
  <c r="H42" i="1"/>
  <c r="G33" i="1"/>
  <c r="G42" i="1"/>
  <c r="H280" i="1"/>
  <c r="H243" i="1" s="1"/>
  <c r="E176" i="1"/>
  <c r="F333" i="1"/>
  <c r="F280" i="1"/>
  <c r="D190" i="1"/>
  <c r="E22" i="1"/>
  <c r="C96" i="1"/>
  <c r="G96" i="1"/>
  <c r="F141" i="1"/>
  <c r="C333" i="1"/>
  <c r="G333" i="1"/>
  <c r="D104" i="1"/>
  <c r="E280" i="1"/>
  <c r="D333" i="1"/>
  <c r="H333" i="1"/>
  <c r="F109" i="1"/>
  <c r="E63" i="1"/>
  <c r="E109" i="1"/>
  <c r="C113" i="1"/>
  <c r="G113" i="1"/>
  <c r="H122" i="1"/>
  <c r="F278" i="1"/>
  <c r="F312" i="1"/>
  <c r="E333" i="1"/>
  <c r="C36" i="1"/>
  <c r="D38" i="1"/>
  <c r="G122" i="1"/>
  <c r="C124" i="1"/>
  <c r="G124" i="1"/>
  <c r="C132" i="1"/>
  <c r="D87" i="1"/>
  <c r="H87" i="1"/>
  <c r="E38" i="1"/>
  <c r="F22" i="1"/>
  <c r="C190" i="1"/>
  <c r="C181" i="1" s="1"/>
  <c r="E464" i="1"/>
  <c r="F87" i="1"/>
  <c r="E104" i="1"/>
  <c r="D113" i="1"/>
  <c r="H113" i="1"/>
  <c r="F176" i="1"/>
  <c r="G190" i="1"/>
  <c r="G181" i="1" s="1"/>
  <c r="E190" i="1"/>
  <c r="E181" i="1" s="1"/>
  <c r="C278" i="1"/>
  <c r="D433" i="1"/>
  <c r="D432" i="1" s="1"/>
  <c r="D278" i="1"/>
  <c r="E415" i="1"/>
  <c r="D280" i="1"/>
  <c r="C459" i="1"/>
  <c r="C458" i="1" s="1"/>
  <c r="G459" i="1"/>
  <c r="G458" i="1" s="1"/>
  <c r="D459" i="1"/>
  <c r="D458" i="1" s="1"/>
  <c r="E36" i="1"/>
  <c r="D71" i="1"/>
  <c r="D132" i="1"/>
  <c r="H132" i="1"/>
  <c r="C176" i="1"/>
  <c r="G176" i="1"/>
  <c r="E459" i="1"/>
  <c r="E458" i="1" s="1"/>
  <c r="D22" i="1"/>
  <c r="H22" i="1"/>
  <c r="G31" i="1"/>
  <c r="D34" i="1"/>
  <c r="F36" i="1"/>
  <c r="C87" i="1"/>
  <c r="G87" i="1"/>
  <c r="F96" i="1"/>
  <c r="C104" i="1"/>
  <c r="G104" i="1"/>
  <c r="E122" i="1"/>
  <c r="E124" i="1"/>
  <c r="E278" i="1"/>
  <c r="C280" i="1"/>
  <c r="G280" i="1"/>
  <c r="G243" i="1" s="1"/>
  <c r="F314" i="1"/>
  <c r="D314" i="1"/>
  <c r="C433" i="1"/>
  <c r="C432" i="1" s="1"/>
  <c r="G432" i="1"/>
  <c r="E433" i="1"/>
  <c r="E432" i="1" s="1"/>
  <c r="F55" i="1"/>
  <c r="E233" i="1"/>
  <c r="E316" i="1"/>
  <c r="E346" i="1"/>
  <c r="H432" i="1"/>
  <c r="G464" i="1"/>
  <c r="H28" i="1"/>
  <c r="E31" i="1"/>
  <c r="C31" i="1"/>
  <c r="E96" i="1"/>
  <c r="H104" i="1"/>
  <c r="C160" i="1"/>
  <c r="F464" i="1"/>
  <c r="C22" i="1"/>
  <c r="F122" i="1"/>
  <c r="H31" i="1"/>
  <c r="E34" i="1"/>
  <c r="C34" i="1"/>
  <c r="D312" i="1"/>
  <c r="C314" i="1"/>
  <c r="C28" i="1"/>
  <c r="G28" i="1"/>
  <c r="F38" i="1"/>
  <c r="C71" i="1"/>
  <c r="F113" i="1"/>
  <c r="D122" i="1"/>
  <c r="G160" i="1"/>
  <c r="F233" i="1"/>
  <c r="E360" i="1"/>
  <c r="C394" i="1"/>
  <c r="F433" i="1"/>
  <c r="F432" i="1" s="1"/>
  <c r="C435" i="1"/>
  <c r="E169" i="1"/>
  <c r="D394" i="1"/>
  <c r="D435" i="1"/>
  <c r="C42" i="1"/>
  <c r="E87" i="1"/>
  <c r="E141" i="1"/>
  <c r="C360" i="1"/>
  <c r="E435" i="1"/>
  <c r="F474" i="1"/>
  <c r="F28" i="1"/>
  <c r="D28" i="1"/>
  <c r="D27" i="1" s="1"/>
  <c r="F63" i="1"/>
  <c r="E113" i="1"/>
  <c r="C122" i="1"/>
  <c r="D124" i="1"/>
  <c r="H124" i="1"/>
  <c r="F124" i="1"/>
  <c r="F132" i="1"/>
  <c r="C141" i="1"/>
  <c r="D415" i="1"/>
  <c r="G22" i="1"/>
  <c r="F31" i="1"/>
  <c r="F34" i="1"/>
  <c r="D36" i="1"/>
  <c r="F160" i="1"/>
  <c r="F42" i="1"/>
  <c r="E28" i="1"/>
  <c r="C38" i="1"/>
  <c r="C474" i="1"/>
  <c r="D51" i="1"/>
  <c r="F104" i="1"/>
  <c r="D109" i="1"/>
  <c r="H109" i="1"/>
  <c r="C169" i="1"/>
  <c r="H346" i="1"/>
  <c r="E42" i="1"/>
  <c r="C312" i="1"/>
  <c r="E312" i="1"/>
  <c r="C346" i="1"/>
  <c r="H459" i="1"/>
  <c r="H458" i="1" s="1"/>
  <c r="E71" i="1"/>
  <c r="D145" i="1"/>
  <c r="C145" i="1"/>
  <c r="E160" i="1"/>
  <c r="D169" i="1"/>
  <c r="E194" i="1"/>
  <c r="D194" i="1"/>
  <c r="D233" i="1"/>
  <c r="E314" i="1"/>
  <c r="D316" i="1"/>
  <c r="F316" i="1"/>
  <c r="D346" i="1"/>
  <c r="D360" i="1"/>
  <c r="G474" i="1"/>
  <c r="E55" i="1"/>
  <c r="E54" i="1" s="1"/>
  <c r="F71" i="1"/>
  <c r="D96" i="1"/>
  <c r="H96" i="1"/>
  <c r="C109" i="1"/>
  <c r="G109" i="1"/>
  <c r="G132" i="1"/>
  <c r="E132" i="1"/>
  <c r="D141" i="1"/>
  <c r="G316" i="1"/>
  <c r="G346" i="1"/>
  <c r="D55" i="1"/>
  <c r="C63" i="1"/>
  <c r="D42" i="1"/>
  <c r="D63" i="1"/>
  <c r="C55" i="1"/>
  <c r="D160" i="1"/>
  <c r="H160" i="1"/>
  <c r="F181" i="1"/>
  <c r="F194" i="1"/>
  <c r="F145" i="1"/>
  <c r="E145" i="1"/>
  <c r="F169" i="1"/>
  <c r="D176" i="1"/>
  <c r="H176" i="1"/>
  <c r="D181" i="1"/>
  <c r="C194" i="1"/>
  <c r="C233" i="1"/>
  <c r="H316" i="1"/>
  <c r="F346" i="1"/>
  <c r="F360" i="1"/>
  <c r="F394" i="1"/>
  <c r="C316" i="1"/>
  <c r="E394" i="1"/>
  <c r="F415" i="1"/>
  <c r="C464" i="1"/>
  <c r="D474" i="1"/>
  <c r="H474" i="1"/>
  <c r="F435" i="1"/>
  <c r="F459" i="1"/>
  <c r="F458" i="1" s="1"/>
  <c r="D464" i="1"/>
  <c r="E474" i="1"/>
  <c r="C415" i="1"/>
  <c r="H464" i="1"/>
  <c r="G27" i="1" l="1"/>
  <c r="G12" i="1" s="1"/>
  <c r="H112" i="1"/>
  <c r="G112" i="1"/>
  <c r="H27" i="1"/>
  <c r="H12" i="1" s="1"/>
  <c r="C33" i="1"/>
  <c r="F112" i="1"/>
  <c r="D243" i="1"/>
  <c r="D242" i="1" s="1"/>
  <c r="C243" i="1"/>
  <c r="C242" i="1" s="1"/>
  <c r="E27" i="1"/>
  <c r="C51" i="1"/>
  <c r="F51" i="1"/>
  <c r="E51" i="1"/>
  <c r="H86" i="1"/>
  <c r="D86" i="1"/>
  <c r="C359" i="1"/>
  <c r="F33" i="1"/>
  <c r="G242" i="1"/>
  <c r="E359" i="1"/>
  <c r="G86" i="1"/>
  <c r="F243" i="1"/>
  <c r="F242" i="1" s="1"/>
  <c r="H359" i="1"/>
  <c r="G54" i="1"/>
  <c r="E112" i="1"/>
  <c r="C112" i="1"/>
  <c r="F54" i="1"/>
  <c r="E86" i="1"/>
  <c r="C86" i="1"/>
  <c r="H242" i="1"/>
  <c r="F27" i="1"/>
  <c r="D359" i="1"/>
  <c r="E243" i="1"/>
  <c r="E242" i="1" s="1"/>
  <c r="F86" i="1"/>
  <c r="E33" i="1"/>
  <c r="D33" i="1"/>
  <c r="D12" i="1" s="1"/>
  <c r="D112" i="1"/>
  <c r="C27" i="1"/>
  <c r="D144" i="1"/>
  <c r="H144" i="1"/>
  <c r="D54" i="1"/>
  <c r="G359" i="1"/>
  <c r="C54" i="1"/>
  <c r="G144" i="1"/>
  <c r="C144" i="1"/>
  <c r="E144" i="1"/>
  <c r="F359" i="1"/>
  <c r="F144" i="1"/>
  <c r="H54" i="1"/>
  <c r="H70" i="1" l="1"/>
  <c r="H483" i="1" s="1"/>
  <c r="G70" i="1"/>
  <c r="G483" i="1" s="1"/>
  <c r="F70" i="1"/>
  <c r="F12" i="1"/>
  <c r="C12" i="1"/>
  <c r="E12" i="1"/>
  <c r="E70" i="1"/>
  <c r="D70" i="1"/>
  <c r="D483" i="1" s="1"/>
  <c r="C70" i="1"/>
  <c r="E483" i="1" l="1"/>
  <c r="C483" i="1"/>
  <c r="F483" i="1"/>
</calcChain>
</file>

<file path=xl/sharedStrings.xml><?xml version="1.0" encoding="utf-8"?>
<sst xmlns="http://schemas.openxmlformats.org/spreadsheetml/2006/main" count="919" uniqueCount="389">
  <si>
    <t>от _______________ 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</si>
  <si>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</si>
  <si>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</si>
  <si>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</si>
  <si>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</si>
  <si>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</si>
  <si>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</si>
  <si>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</si>
  <si>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</si>
  <si>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</si>
  <si>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</si>
  <si>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</si>
  <si>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</si>
  <si>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</si>
  <si>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</si>
  <si>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</si>
  <si>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</si>
  <si>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</si>
  <si>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</si>
  <si>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</si>
  <si>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</si>
  <si>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</si>
  <si>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</si>
  <si>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</si>
  <si>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</si>
  <si>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</si>
  <si>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</si>
  <si>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</si>
  <si>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</si>
  <si>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</si>
  <si>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</si>
  <si>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</si>
  <si>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</si>
  <si>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</si>
  <si>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</si>
  <si>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</si>
  <si>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</si>
  <si>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</si>
  <si>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</si>
  <si>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</si>
  <si>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</si>
  <si>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</si>
  <si>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</si>
  <si>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</si>
  <si>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</si>
  <si>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</si>
  <si>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</si>
  <si>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</si>
  <si>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</si>
  <si>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</si>
  <si>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</si>
  <si>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</si>
  <si>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</si>
  <si>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</si>
  <si>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</si>
  <si>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</si>
  <si>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</si>
  <si>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</si>
  <si>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</si>
  <si>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</si>
  <si>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</si>
  <si>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</si>
  <si>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</si>
  <si>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</si>
  <si>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</si>
  <si>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</si>
  <si>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</si>
  <si>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</si>
  <si>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</si>
  <si>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</si>
  <si>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</si>
  <si>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</si>
  <si>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</si>
  <si>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</si>
  <si>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</si>
  <si>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</si>
  <si>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</si>
  <si>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</si>
  <si>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</si>
  <si>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</si>
  <si>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</si>
  <si>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</si>
  <si>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</si>
  <si>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</si>
  <si>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</si>
  <si>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</si>
  <si>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</si>
  <si>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</si>
  <si>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</si>
  <si>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</si>
  <si>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</si>
  <si>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</si>
  <si>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</si>
  <si>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</si>
  <si>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</si>
  <si>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</si>
  <si>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</si>
  <si>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</si>
  <si>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</si>
  <si>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</si>
  <si>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</si>
  <si>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</si>
  <si>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</si>
  <si>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</si>
  <si>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</si>
  <si>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</si>
  <si>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</si>
  <si>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</si>
  <si>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</si>
  <si>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</si>
  <si>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</si>
  <si>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</si>
  <si>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</si>
  <si>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</si>
  <si>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</si>
  <si>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</si>
  <si>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</si>
  <si>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</si>
  <si>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</si>
  <si>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</si>
  <si>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</si>
  <si>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</si>
  <si>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</si>
  <si>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</si>
  <si>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</si>
  <si>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</si>
  <si>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ремонт элементов их обустройства и защитных и искусственных дорожных сооружений</t>
  </si>
  <si>
    <t>04102S9100</t>
  </si>
  <si>
    <t>Софинансирование расходов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</si>
  <si>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</si>
  <si>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</si>
  <si>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</si>
  <si>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</si>
  <si>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</si>
  <si>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</si>
  <si>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</si>
  <si>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</si>
  <si>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</si>
  <si>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</si>
  <si>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</si>
  <si>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</si>
  <si>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</si>
  <si>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</si>
  <si>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</si>
  <si>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</si>
  <si>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</si>
  <si>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</si>
  <si>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</si>
  <si>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</si>
  <si>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</si>
  <si>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</si>
  <si>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</si>
  <si>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</si>
  <si>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</si>
  <si>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</si>
  <si>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</si>
  <si>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</si>
  <si>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</si>
  <si>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</si>
  <si>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</si>
  <si>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</si>
  <si>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</si>
  <si>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</si>
  <si>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</si>
  <si>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</si>
  <si>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</si>
  <si>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</si>
  <si>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</si>
  <si>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04601М2720</t>
  </si>
  <si>
    <t>Капитальный ремонт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</si>
  <si>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</si>
  <si>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</si>
  <si>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</si>
  <si>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</si>
  <si>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</si>
  <si>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</si>
  <si>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</si>
  <si>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</si>
  <si>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</si>
  <si>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04603М2730</t>
  </si>
  <si>
    <t>Основное мероприятие 3. 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</si>
  <si>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</si>
  <si>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</si>
  <si>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</si>
  <si>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</si>
  <si>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</si>
  <si>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</si>
  <si>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</si>
  <si>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</si>
  <si>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</si>
  <si>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</si>
  <si>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</si>
  <si>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</si>
  <si>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</si>
  <si>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</si>
  <si>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</si>
  <si>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</si>
  <si>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</si>
  <si>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</si>
  <si>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</si>
  <si>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</si>
  <si>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</si>
  <si>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</si>
  <si>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</si>
  <si>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</si>
  <si>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</si>
  <si>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04701М2810</t>
  </si>
  <si>
    <t>Ремонт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</si>
  <si>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</si>
  <si>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</si>
  <si>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</si>
  <si>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</si>
  <si>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</si>
  <si>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</si>
  <si>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</si>
  <si>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</si>
  <si>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</si>
  <si>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</si>
  <si>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</si>
  <si>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</si>
  <si>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</si>
  <si>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</si>
  <si>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</si>
  <si>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</si>
  <si>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</si>
  <si>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</si>
  <si>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</si>
  <si>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</si>
  <si>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</si>
  <si>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</si>
  <si>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</si>
  <si>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</si>
  <si>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</si>
  <si>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</si>
  <si>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</si>
  <si>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</si>
  <si>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</si>
  <si>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</si>
  <si>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</si>
  <si>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</si>
  <si>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</si>
  <si>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</si>
  <si>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</si>
  <si>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</si>
  <si>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</si>
  <si>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</si>
  <si>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</si>
  <si>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</si>
  <si>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</si>
  <si>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</si>
  <si>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</si>
  <si>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</si>
  <si>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</si>
  <si>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</si>
  <si>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</si>
  <si>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</si>
  <si>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</si>
  <si>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</si>
  <si>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</si>
  <si>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</si>
  <si>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</si>
  <si>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</si>
  <si>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</si>
  <si>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</si>
  <si>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</si>
  <si>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</si>
  <si>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</si>
  <si>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</si>
  <si>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</si>
  <si>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</si>
  <si>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</si>
  <si>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</si>
  <si>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</si>
  <si>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</si>
  <si>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</si>
  <si>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</si>
  <si>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</si>
  <si>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</si>
  <si>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</si>
  <si>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</si>
  <si>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</si>
  <si>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</si>
  <si>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</si>
  <si>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</si>
  <si>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</si>
  <si>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</si>
  <si>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</si>
  <si>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</si>
  <si>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</si>
  <si>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</si>
  <si>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</si>
  <si>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</si>
  <si>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</si>
  <si>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</si>
  <si>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</si>
  <si>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</si>
  <si>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</si>
  <si>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</si>
  <si>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</si>
  <si>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</si>
  <si>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</si>
  <si>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</si>
  <si>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</si>
  <si>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</si>
  <si>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</si>
  <si>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</si>
  <si>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</si>
  <si>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</si>
  <si>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</si>
  <si>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</si>
  <si>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</si>
  <si>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</si>
  <si>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</si>
  <si>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</si>
  <si>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</si>
  <si>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</si>
  <si>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</si>
  <si>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</si>
  <si>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</si>
  <si>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</si>
  <si>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</si>
  <si>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</si>
  <si>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</si>
  <si>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</si>
  <si>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</si>
  <si>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</si>
  <si>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</si>
  <si>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</si>
  <si>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</si>
  <si>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</si>
  <si>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</si>
  <si>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</si>
  <si>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</si>
  <si>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</si>
  <si>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</si>
  <si>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</si>
  <si>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</si>
  <si>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</si>
  <si>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</si>
  <si>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</si>
  <si>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</si>
  <si>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</si>
  <si>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</si>
  <si>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</si>
  <si>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06401М1100</t>
  </si>
  <si>
    <t>06402М1020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</si>
  <si>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</si>
  <si>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</si>
  <si>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</si>
  <si>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</si>
  <si>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</si>
  <si>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</si>
  <si>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</si>
  <si>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</si>
  <si>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</si>
  <si>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</si>
  <si>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</si>
  <si>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</si>
  <si>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</si>
  <si>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</si>
  <si>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</si>
  <si>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</si>
  <si>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</si>
  <si>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</si>
  <si>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</si>
  <si>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</si>
  <si>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</si>
  <si>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</si>
  <si>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</si>
  <si>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</si>
  <si>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</si>
  <si>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</si>
  <si>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</si>
  <si>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</si>
  <si>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</si>
  <si>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</si>
  <si>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</si>
  <si>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</si>
  <si>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</si>
  <si>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</si>
  <si>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</si>
  <si>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</si>
  <si>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</si>
  <si>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_______________________ "</t>
  </si>
  <si>
    <t xml:space="preserve"> Приложение № 12</t>
  </si>
  <si>
    <t>к решению Совета депутатов ЗАТО г. Североморск</t>
  </si>
  <si>
    <t>"Приложение № 11</t>
  </si>
  <si>
    <t>к Решению Совета депутатов ЗАТО г. Северомрск</t>
  </si>
  <si>
    <t>от 25.12.2018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</si>
</sst>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9" fillId="0" borderId="4">
      <alignment vertical="top" wrapText="1"/>
    </xf>
    <xf numFmtId="0" fontId="12" fillId="4" borderId="0"/>
    <xf numFmtId="4" fontId="13" fillId="2" borderId="4">
      <alignment horizontal="right" vertical="top" shrinkToFit="1"/>
    </xf>
    <xf numFmtId="4" fontId="13" fillId="5" borderId="8">
      <alignment horizontal="right" vertical="top" shrinkToFit="1"/>
    </xf>
    <xf numFmtId="4" fontId="13" fillId="6" borderId="8">
      <alignment horizontal="right" vertical="top" shrinkToFit="1"/>
    </xf>
    <xf numFmtId="49" fontId="16" fillId="0" borderId="4">
      <alignment horizontal="center" vertical="top" shrinkToFit="1"/>
    </xf>
    <xf numFmtId="49" fontId="16" fillId="0" borderId="4">
      <alignment horizontal="center" vertical="top" shrinkToFit="1"/>
    </xf>
    <xf numFmtId="4" fontId="13" fillId="5" borderId="4">
      <alignment horizontal="right" vertical="top" shrinkToFit="1"/>
    </xf>
    <xf numFmtId="4" fontId="9" fillId="5" borderId="8">
      <alignment horizontal="right" vertical="top" shrinkToFit="1"/>
    </xf>
    <xf numFmtId="0" fontId="14" fillId="0" borderId="4">
      <alignment horizontal="left" vertical="top" wrapText="1"/>
    </xf>
    <xf numFmtId="0" fontId="9" fillId="0" borderId="4">
      <alignment vertical="top" wrapText="1"/>
    </xf>
    <xf numFmtId="4" fontId="13" fillId="6" borderId="4">
      <alignment horizontal="right" vertical="top" shrinkToFit="1"/>
    </xf>
    <xf numFmtId="49" fontId="17" fillId="0" borderId="9">
      <alignment horizontal="center"/>
    </xf>
    <xf numFmtId="0" fontId="12" fillId="0" borderId="0"/>
    <xf numFmtId="0" fontId="18" fillId="0" borderId="0">
      <alignment vertical="top" wrapText="1"/>
    </xf>
  </cellStyleXfs>
  <cellXfs count="72">
    <xf numFmtId="0" fontId="0" fillId="0" borderId="0" xfId="0"/>
    <xf numFmtId="0" fontId="0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3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164" fontId="0" fillId="0" borderId="0" xfId="0" applyNumberFormat="1"/>
    <xf numFmtId="0" fontId="0" fillId="0" borderId="0" xfId="0" applyFill="1"/>
    <xf numFmtId="0" fontId="10" fillId="3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164" fontId="4" fillId="3" borderId="1" xfId="1" applyNumberFormat="1" applyFont="1" applyFill="1" applyBorder="1" applyAlignment="1">
      <alignment horizontal="right" vertical="center"/>
    </xf>
    <xf numFmtId="164" fontId="8" fillId="3" borderId="0" xfId="3" applyNumberFormat="1" applyFont="1" applyFill="1" applyBorder="1" applyAlignment="1">
      <alignment horizontal="right" vertical="center" shrinkToFit="1"/>
    </xf>
    <xf numFmtId="16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164" fontId="3" fillId="3" borderId="0" xfId="0" applyNumberFormat="1" applyFont="1" applyFill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8" fillId="3" borderId="4" xfId="2" applyNumberFormat="1" applyFont="1" applyFill="1" applyAlignment="1" applyProtection="1">
      <alignment horizontal="left" vertical="center" wrapText="1"/>
    </xf>
    <xf numFmtId="49" fontId="8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vertical="center"/>
    </xf>
    <xf numFmtId="0" fontId="11" fillId="3" borderId="6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0" fontId="10" fillId="3" borderId="4" xfId="2" applyNumberFormat="1" applyFont="1" applyFill="1" applyAlignment="1" applyProtection="1">
      <alignment horizontal="left" vertical="center" wrapText="1"/>
    </xf>
    <xf numFmtId="49" fontId="8" fillId="3" borderId="7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 applyProtection="1">
      <alignment vertical="center" wrapText="1" readingOrder="1"/>
      <protection locked="0"/>
    </xf>
    <xf numFmtId="164" fontId="4" fillId="3" borderId="7" xfId="1" applyNumberFormat="1" applyFont="1" applyFill="1" applyBorder="1" applyAlignment="1">
      <alignment horizontal="right" vertical="center"/>
    </xf>
    <xf numFmtId="0" fontId="10" fillId="3" borderId="0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left" vertical="center"/>
    </xf>
    <xf numFmtId="49" fontId="8" fillId="3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right" vertical="center"/>
    </xf>
    <xf numFmtId="164" fontId="3" fillId="3" borderId="0" xfId="0" applyNumberFormat="1" applyFont="1" applyFill="1"/>
    <xf numFmtId="4" fontId="14" fillId="3" borderId="0" xfId="4" applyNumberFormat="1" applyFont="1" applyFill="1" applyBorder="1" applyProtection="1">
      <alignment horizontal="right" vertical="top" shrinkToFit="1"/>
    </xf>
    <xf numFmtId="164" fontId="3" fillId="3" borderId="0" xfId="0" applyNumberFormat="1" applyFont="1" applyFill="1" applyBorder="1" applyAlignment="1">
      <alignment horizontal="right" vertical="center"/>
    </xf>
    <xf numFmtId="0" fontId="15" fillId="3" borderId="0" xfId="0" applyFont="1" applyFill="1"/>
    <xf numFmtId="164" fontId="15" fillId="3" borderId="0" xfId="0" applyNumberFormat="1" applyFont="1" applyFill="1"/>
    <xf numFmtId="49" fontId="4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</cellXfs>
  <cellStyles count="17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966">
          <cell r="F966">
            <v>951100</v>
          </cell>
          <cell r="G966">
            <v>0</v>
          </cell>
          <cell r="H966">
            <v>0</v>
          </cell>
          <cell r="I966">
            <v>0</v>
          </cell>
          <cell r="J966">
            <v>951100</v>
          </cell>
          <cell r="K966">
            <v>0</v>
          </cell>
        </row>
        <row r="968">
          <cell r="F968">
            <v>468300</v>
          </cell>
          <cell r="G968">
            <v>0</v>
          </cell>
          <cell r="H968">
            <v>0</v>
          </cell>
          <cell r="I968">
            <v>0</v>
          </cell>
          <cell r="J968">
            <v>468300</v>
          </cell>
          <cell r="K968">
            <v>0</v>
          </cell>
        </row>
        <row r="970">
          <cell r="F970">
            <v>5204200</v>
          </cell>
          <cell r="G970">
            <v>0</v>
          </cell>
          <cell r="H970">
            <v>-400000</v>
          </cell>
          <cell r="I970">
            <v>0</v>
          </cell>
          <cell r="J970">
            <v>4804200</v>
          </cell>
          <cell r="K970">
            <v>0</v>
          </cell>
        </row>
        <row r="981">
          <cell r="F981">
            <v>6748720</v>
          </cell>
          <cell r="G981">
            <v>0</v>
          </cell>
          <cell r="H981">
            <v>0</v>
          </cell>
          <cell r="I981">
            <v>0</v>
          </cell>
          <cell r="J981">
            <v>6748720</v>
          </cell>
          <cell r="K981">
            <v>0</v>
          </cell>
        </row>
      </sheetData>
      <sheetData sheetId="11"/>
      <sheetData sheetId="12">
        <row r="26">
          <cell r="G26">
            <v>370000</v>
          </cell>
          <cell r="H26">
            <v>0</v>
          </cell>
          <cell r="I26">
            <v>0</v>
          </cell>
          <cell r="J26">
            <v>0</v>
          </cell>
          <cell r="K26">
            <v>370000</v>
          </cell>
          <cell r="L26">
            <v>0</v>
          </cell>
        </row>
        <row r="30">
          <cell r="G30">
            <v>150000</v>
          </cell>
          <cell r="H30">
            <v>0</v>
          </cell>
          <cell r="I30">
            <v>0</v>
          </cell>
          <cell r="J30">
            <v>0</v>
          </cell>
          <cell r="K30">
            <v>150000</v>
          </cell>
          <cell r="L30">
            <v>0</v>
          </cell>
        </row>
        <row r="33">
          <cell r="G33">
            <v>983358.89</v>
          </cell>
          <cell r="H33">
            <v>0</v>
          </cell>
          <cell r="I33">
            <v>0</v>
          </cell>
          <cell r="J33">
            <v>0</v>
          </cell>
          <cell r="K33">
            <v>983358.89</v>
          </cell>
          <cell r="L33">
            <v>0</v>
          </cell>
        </row>
        <row r="67">
          <cell r="G67">
            <v>700000</v>
          </cell>
          <cell r="H67">
            <v>0</v>
          </cell>
          <cell r="I67">
            <v>0</v>
          </cell>
          <cell r="J67">
            <v>0</v>
          </cell>
          <cell r="K67">
            <v>700000</v>
          </cell>
          <cell r="L67">
            <v>0</v>
          </cell>
        </row>
        <row r="70">
          <cell r="G70">
            <v>206500</v>
          </cell>
          <cell r="H70">
            <v>0</v>
          </cell>
          <cell r="I70">
            <v>0</v>
          </cell>
          <cell r="J70">
            <v>0</v>
          </cell>
          <cell r="K70">
            <v>206500</v>
          </cell>
          <cell r="L70">
            <v>0</v>
          </cell>
        </row>
        <row r="73">
          <cell r="G73">
            <v>130000</v>
          </cell>
          <cell r="H73">
            <v>0</v>
          </cell>
          <cell r="I73">
            <v>0</v>
          </cell>
          <cell r="J73">
            <v>0</v>
          </cell>
          <cell r="K73">
            <v>130000</v>
          </cell>
          <cell r="L73">
            <v>0</v>
          </cell>
        </row>
        <row r="76">
          <cell r="G76">
            <v>1354100</v>
          </cell>
          <cell r="H76">
            <v>0</v>
          </cell>
          <cell r="I76">
            <v>0</v>
          </cell>
          <cell r="J76">
            <v>0</v>
          </cell>
          <cell r="K76">
            <v>1354100</v>
          </cell>
          <cell r="L76">
            <v>0</v>
          </cell>
        </row>
        <row r="83">
          <cell r="G83">
            <v>1223100</v>
          </cell>
          <cell r="H83">
            <v>0</v>
          </cell>
          <cell r="I83">
            <v>0</v>
          </cell>
          <cell r="J83">
            <v>0</v>
          </cell>
          <cell r="K83">
            <v>1223100</v>
          </cell>
          <cell r="L83">
            <v>0</v>
          </cell>
        </row>
        <row r="90">
          <cell r="G90">
            <v>174000</v>
          </cell>
          <cell r="H90">
            <v>0</v>
          </cell>
          <cell r="I90">
            <v>0</v>
          </cell>
          <cell r="J90">
            <v>0</v>
          </cell>
          <cell r="K90">
            <v>174000</v>
          </cell>
          <cell r="L90">
            <v>0</v>
          </cell>
        </row>
        <row r="164">
          <cell r="G164">
            <v>50000</v>
          </cell>
          <cell r="H164">
            <v>0</v>
          </cell>
          <cell r="I164">
            <v>0</v>
          </cell>
          <cell r="J164">
            <v>0</v>
          </cell>
          <cell r="K164">
            <v>50000</v>
          </cell>
          <cell r="L164">
            <v>0</v>
          </cell>
        </row>
        <row r="168">
          <cell r="G168">
            <v>10000</v>
          </cell>
          <cell r="H168">
            <v>0</v>
          </cell>
          <cell r="I168">
            <v>0</v>
          </cell>
          <cell r="J168">
            <v>0</v>
          </cell>
          <cell r="K168">
            <v>10000</v>
          </cell>
          <cell r="L168">
            <v>0</v>
          </cell>
        </row>
        <row r="170">
          <cell r="G170">
            <v>40000</v>
          </cell>
          <cell r="H170">
            <v>0</v>
          </cell>
          <cell r="I170">
            <v>0</v>
          </cell>
          <cell r="J170">
            <v>0</v>
          </cell>
          <cell r="K170">
            <v>40000</v>
          </cell>
          <cell r="L170">
            <v>0</v>
          </cell>
        </row>
        <row r="173">
          <cell r="G173">
            <v>10000</v>
          </cell>
          <cell r="H173">
            <v>0</v>
          </cell>
          <cell r="I173">
            <v>0</v>
          </cell>
          <cell r="J173">
            <v>0</v>
          </cell>
          <cell r="K173">
            <v>10000</v>
          </cell>
          <cell r="L173">
            <v>0</v>
          </cell>
        </row>
        <row r="176">
          <cell r="G176">
            <v>30000</v>
          </cell>
          <cell r="H176">
            <v>0</v>
          </cell>
          <cell r="I176">
            <v>0</v>
          </cell>
          <cell r="J176">
            <v>0</v>
          </cell>
          <cell r="K176">
            <v>30000</v>
          </cell>
          <cell r="L176">
            <v>0</v>
          </cell>
        </row>
        <row r="183">
          <cell r="G183">
            <v>9449.9</v>
          </cell>
          <cell r="H183">
            <v>9449.9</v>
          </cell>
          <cell r="I183">
            <v>0</v>
          </cell>
          <cell r="J183">
            <v>0</v>
          </cell>
          <cell r="K183">
            <v>9449.9</v>
          </cell>
          <cell r="L183">
            <v>9449.9</v>
          </cell>
        </row>
        <row r="185">
          <cell r="G185">
            <v>5385.11</v>
          </cell>
          <cell r="H185">
            <v>0</v>
          </cell>
          <cell r="I185">
            <v>0</v>
          </cell>
          <cell r="J185">
            <v>0</v>
          </cell>
          <cell r="K185">
            <v>5385.11</v>
          </cell>
          <cell r="L185">
            <v>0</v>
          </cell>
        </row>
        <row r="213">
          <cell r="G213">
            <v>60000</v>
          </cell>
          <cell r="H213">
            <v>0</v>
          </cell>
          <cell r="I213">
            <v>0</v>
          </cell>
          <cell r="J213">
            <v>0</v>
          </cell>
          <cell r="K213">
            <v>60000</v>
          </cell>
          <cell r="L213">
            <v>0</v>
          </cell>
        </row>
        <row r="221">
          <cell r="G221">
            <v>198000</v>
          </cell>
          <cell r="H221">
            <v>0</v>
          </cell>
          <cell r="I221">
            <v>0</v>
          </cell>
          <cell r="J221">
            <v>0</v>
          </cell>
          <cell r="K221">
            <v>198000</v>
          </cell>
          <cell r="L221">
            <v>0</v>
          </cell>
        </row>
        <row r="225">
          <cell r="G225">
            <v>100000</v>
          </cell>
          <cell r="H225">
            <v>0</v>
          </cell>
          <cell r="I225">
            <v>0</v>
          </cell>
          <cell r="J225">
            <v>0</v>
          </cell>
          <cell r="K225">
            <v>100000</v>
          </cell>
          <cell r="L225">
            <v>0</v>
          </cell>
        </row>
        <row r="285">
          <cell r="G285">
            <v>500000</v>
          </cell>
          <cell r="H285">
            <v>0</v>
          </cell>
          <cell r="I285">
            <v>0</v>
          </cell>
          <cell r="J285">
            <v>0</v>
          </cell>
          <cell r="K285">
            <v>500000</v>
          </cell>
          <cell r="L285">
            <v>0</v>
          </cell>
        </row>
        <row r="290">
          <cell r="G290">
            <v>300000</v>
          </cell>
          <cell r="H290">
            <v>0</v>
          </cell>
          <cell r="I290">
            <v>0</v>
          </cell>
          <cell r="J290">
            <v>0</v>
          </cell>
          <cell r="K290">
            <v>300000</v>
          </cell>
          <cell r="L290">
            <v>0</v>
          </cell>
        </row>
        <row r="298">
          <cell r="G298">
            <v>1484000</v>
          </cell>
          <cell r="H298">
            <v>0</v>
          </cell>
          <cell r="I298">
            <v>0</v>
          </cell>
          <cell r="J298">
            <v>0</v>
          </cell>
          <cell r="K298">
            <v>1484000</v>
          </cell>
          <cell r="L298">
            <v>0</v>
          </cell>
        </row>
        <row r="334">
          <cell r="G334">
            <v>1400000</v>
          </cell>
          <cell r="H334">
            <v>0</v>
          </cell>
          <cell r="I334">
            <v>0</v>
          </cell>
          <cell r="J334">
            <v>0</v>
          </cell>
          <cell r="K334">
            <v>1400000</v>
          </cell>
          <cell r="L334">
            <v>0</v>
          </cell>
        </row>
        <row r="341">
          <cell r="G341">
            <v>263700</v>
          </cell>
          <cell r="K341">
            <v>263700</v>
          </cell>
          <cell r="L341">
            <v>0</v>
          </cell>
        </row>
        <row r="396">
          <cell r="G396">
            <v>553000</v>
          </cell>
          <cell r="H396">
            <v>0</v>
          </cell>
          <cell r="I396">
            <v>0</v>
          </cell>
          <cell r="J396">
            <v>0</v>
          </cell>
          <cell r="K396">
            <v>553000</v>
          </cell>
          <cell r="L396">
            <v>0</v>
          </cell>
        </row>
        <row r="403">
          <cell r="G403">
            <v>550000</v>
          </cell>
          <cell r="H403">
            <v>0</v>
          </cell>
          <cell r="I403">
            <v>0</v>
          </cell>
          <cell r="J403">
            <v>0</v>
          </cell>
          <cell r="K403">
            <v>550000</v>
          </cell>
          <cell r="L403">
            <v>0</v>
          </cell>
        </row>
        <row r="408">
          <cell r="G408">
            <v>18364765.359999999</v>
          </cell>
          <cell r="H408">
            <v>0</v>
          </cell>
          <cell r="I408">
            <v>0</v>
          </cell>
          <cell r="J408">
            <v>0</v>
          </cell>
          <cell r="K408">
            <v>18364765.359999999</v>
          </cell>
          <cell r="L408">
            <v>0</v>
          </cell>
        </row>
        <row r="424">
          <cell r="G424">
            <v>400000</v>
          </cell>
          <cell r="H424">
            <v>0</v>
          </cell>
          <cell r="I424">
            <v>0</v>
          </cell>
          <cell r="J424">
            <v>0</v>
          </cell>
          <cell r="K424">
            <v>400000</v>
          </cell>
          <cell r="L424">
            <v>0</v>
          </cell>
        </row>
        <row r="429">
          <cell r="G429">
            <v>113000</v>
          </cell>
          <cell r="H429">
            <v>0</v>
          </cell>
          <cell r="I429">
            <v>0</v>
          </cell>
          <cell r="J429">
            <v>0</v>
          </cell>
          <cell r="K429">
            <v>113000</v>
          </cell>
          <cell r="L429">
            <v>0</v>
          </cell>
        </row>
        <row r="432">
          <cell r="G432">
            <v>29500</v>
          </cell>
          <cell r="H432">
            <v>0</v>
          </cell>
          <cell r="I432">
            <v>0</v>
          </cell>
          <cell r="J432">
            <v>0</v>
          </cell>
          <cell r="K432">
            <v>29500</v>
          </cell>
          <cell r="L432">
            <v>0</v>
          </cell>
        </row>
        <row r="435">
          <cell r="G435">
            <v>42000</v>
          </cell>
          <cell r="H435">
            <v>0</v>
          </cell>
          <cell r="I435">
            <v>0</v>
          </cell>
          <cell r="J435">
            <v>0</v>
          </cell>
          <cell r="K435">
            <v>42000</v>
          </cell>
          <cell r="L435">
            <v>0</v>
          </cell>
        </row>
        <row r="438">
          <cell r="G438">
            <v>150400</v>
          </cell>
          <cell r="H438">
            <v>0</v>
          </cell>
          <cell r="I438">
            <v>0</v>
          </cell>
          <cell r="J438">
            <v>0</v>
          </cell>
          <cell r="K438">
            <v>150400</v>
          </cell>
          <cell r="L438">
            <v>0</v>
          </cell>
        </row>
        <row r="442">
          <cell r="G442">
            <v>269200</v>
          </cell>
          <cell r="H442">
            <v>0</v>
          </cell>
          <cell r="I442">
            <v>0</v>
          </cell>
          <cell r="J442">
            <v>0</v>
          </cell>
          <cell r="K442">
            <v>269200</v>
          </cell>
          <cell r="L442">
            <v>0</v>
          </cell>
        </row>
        <row r="455">
          <cell r="G455">
            <v>17214692.940000001</v>
          </cell>
          <cell r="H455">
            <v>0</v>
          </cell>
          <cell r="I455">
            <v>0</v>
          </cell>
          <cell r="J455">
            <v>0</v>
          </cell>
          <cell r="K455">
            <v>17214692.940000001</v>
          </cell>
          <cell r="L455">
            <v>0</v>
          </cell>
        </row>
        <row r="463">
          <cell r="G463">
            <v>50000</v>
          </cell>
          <cell r="H463">
            <v>0</v>
          </cell>
          <cell r="I463">
            <v>0</v>
          </cell>
          <cell r="J463">
            <v>0</v>
          </cell>
          <cell r="K463">
            <v>50000</v>
          </cell>
          <cell r="L463">
            <v>0</v>
          </cell>
        </row>
        <row r="468">
          <cell r="G468">
            <v>100000</v>
          </cell>
          <cell r="K468">
            <v>100000</v>
          </cell>
          <cell r="L468">
            <v>0</v>
          </cell>
        </row>
        <row r="485">
          <cell r="G485">
            <v>110000</v>
          </cell>
          <cell r="H485">
            <v>0</v>
          </cell>
          <cell r="I485">
            <v>0</v>
          </cell>
          <cell r="J485">
            <v>0</v>
          </cell>
          <cell r="K485">
            <v>110000</v>
          </cell>
          <cell r="L485">
            <v>0</v>
          </cell>
        </row>
        <row r="489">
          <cell r="G489">
            <v>100000</v>
          </cell>
          <cell r="H489">
            <v>0</v>
          </cell>
          <cell r="I489">
            <v>0</v>
          </cell>
          <cell r="J489">
            <v>0</v>
          </cell>
          <cell r="K489">
            <v>100000</v>
          </cell>
          <cell r="L489">
            <v>0</v>
          </cell>
        </row>
        <row r="500">
          <cell r="G500">
            <v>344319.66</v>
          </cell>
          <cell r="H500">
            <v>344319.66</v>
          </cell>
          <cell r="I500">
            <v>19465.34</v>
          </cell>
          <cell r="J500">
            <v>19465.34</v>
          </cell>
          <cell r="K500">
            <v>363785</v>
          </cell>
          <cell r="L500">
            <v>363785</v>
          </cell>
        </row>
        <row r="507">
          <cell r="G507">
            <v>10000000</v>
          </cell>
          <cell r="H507">
            <v>0</v>
          </cell>
          <cell r="I507">
            <v>0</v>
          </cell>
          <cell r="J507">
            <v>0</v>
          </cell>
          <cell r="K507">
            <v>10000000</v>
          </cell>
          <cell r="L507">
            <v>0</v>
          </cell>
        </row>
        <row r="509">
          <cell r="G509">
            <v>1695001</v>
          </cell>
          <cell r="H509">
            <v>1695001</v>
          </cell>
          <cell r="I509">
            <v>17987487.870000001</v>
          </cell>
          <cell r="J509">
            <v>17987487.870000001</v>
          </cell>
          <cell r="K509">
            <v>19682488.870000001</v>
          </cell>
          <cell r="L509">
            <v>19682488.870000001</v>
          </cell>
        </row>
        <row r="512">
          <cell r="G512">
            <v>413263200</v>
          </cell>
          <cell r="H512">
            <v>413263200</v>
          </cell>
          <cell r="K512">
            <v>413263200</v>
          </cell>
          <cell r="L512">
            <v>413263200</v>
          </cell>
        </row>
        <row r="513">
          <cell r="G513">
            <v>203223711.61000001</v>
          </cell>
          <cell r="H513">
            <v>0</v>
          </cell>
          <cell r="I513">
            <v>-28237814.550000001</v>
          </cell>
          <cell r="J513">
            <v>0</v>
          </cell>
          <cell r="K513">
            <v>174985897.06</v>
          </cell>
          <cell r="L513">
            <v>0</v>
          </cell>
        </row>
        <row r="515">
          <cell r="G515">
            <v>2337065.5499999998</v>
          </cell>
          <cell r="H515">
            <v>0</v>
          </cell>
          <cell r="I515">
            <v>0</v>
          </cell>
          <cell r="J515">
            <v>0</v>
          </cell>
          <cell r="K515">
            <v>2337065.5499999998</v>
          </cell>
          <cell r="L515">
            <v>0</v>
          </cell>
        </row>
        <row r="517">
          <cell r="G517">
            <v>56762778.270000003</v>
          </cell>
          <cell r="H517">
            <v>0</v>
          </cell>
          <cell r="I517">
            <v>0</v>
          </cell>
          <cell r="J517">
            <v>0</v>
          </cell>
          <cell r="K517">
            <v>56762778.270000003</v>
          </cell>
          <cell r="L517">
            <v>0</v>
          </cell>
        </row>
        <row r="519">
          <cell r="G519">
            <v>62624580.780000001</v>
          </cell>
          <cell r="H519">
            <v>0</v>
          </cell>
          <cell r="I519">
            <v>0</v>
          </cell>
          <cell r="J519">
            <v>0</v>
          </cell>
          <cell r="K519">
            <v>62624580.780000001</v>
          </cell>
          <cell r="L519">
            <v>0</v>
          </cell>
        </row>
        <row r="521">
          <cell r="G521">
            <v>965911.09</v>
          </cell>
          <cell r="H521">
            <v>0</v>
          </cell>
          <cell r="I521">
            <v>10250326.68</v>
          </cell>
          <cell r="J521">
            <v>0</v>
          </cell>
          <cell r="K521">
            <v>11216237.77</v>
          </cell>
          <cell r="L521">
            <v>0</v>
          </cell>
        </row>
        <row r="524">
          <cell r="G524">
            <v>100000</v>
          </cell>
          <cell r="H524">
            <v>0</v>
          </cell>
          <cell r="I524">
            <v>0</v>
          </cell>
          <cell r="J524">
            <v>0</v>
          </cell>
          <cell r="K524">
            <v>100000</v>
          </cell>
          <cell r="L524">
            <v>0</v>
          </cell>
        </row>
        <row r="537">
          <cell r="G537">
            <v>5000000</v>
          </cell>
          <cell r="H537">
            <v>0</v>
          </cell>
          <cell r="I537">
            <v>0</v>
          </cell>
          <cell r="J537">
            <v>0</v>
          </cell>
          <cell r="K537">
            <v>5000000</v>
          </cell>
          <cell r="L537">
            <v>0</v>
          </cell>
        </row>
        <row r="541">
          <cell r="G541">
            <v>491920400</v>
          </cell>
          <cell r="H541">
            <v>491920400</v>
          </cell>
          <cell r="I541">
            <v>0</v>
          </cell>
          <cell r="J541">
            <v>0</v>
          </cell>
          <cell r="K541">
            <v>491920400</v>
          </cell>
          <cell r="L541">
            <v>491920400</v>
          </cell>
        </row>
        <row r="543"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</row>
        <row r="545">
          <cell r="G545">
            <v>13701700</v>
          </cell>
          <cell r="H545">
            <v>0</v>
          </cell>
          <cell r="I545">
            <v>0</v>
          </cell>
          <cell r="J545">
            <v>0</v>
          </cell>
          <cell r="K545">
            <v>13701700</v>
          </cell>
          <cell r="L545">
            <v>0</v>
          </cell>
        </row>
        <row r="547">
          <cell r="G547">
            <v>57381503.32</v>
          </cell>
          <cell r="H547">
            <v>0</v>
          </cell>
          <cell r="I547">
            <v>0</v>
          </cell>
          <cell r="J547">
            <v>0</v>
          </cell>
          <cell r="K547">
            <v>57381503.32</v>
          </cell>
          <cell r="L547">
            <v>0</v>
          </cell>
        </row>
        <row r="549">
          <cell r="G549">
            <v>32531483.399999999</v>
          </cell>
          <cell r="H549">
            <v>0</v>
          </cell>
          <cell r="I549">
            <v>0</v>
          </cell>
          <cell r="J549">
            <v>0</v>
          </cell>
          <cell r="K549">
            <v>32531483.399999999</v>
          </cell>
          <cell r="L549">
            <v>0</v>
          </cell>
        </row>
        <row r="551">
          <cell r="G551">
            <v>850000</v>
          </cell>
          <cell r="H551">
            <v>0</v>
          </cell>
          <cell r="I551">
            <v>0</v>
          </cell>
          <cell r="J551">
            <v>0</v>
          </cell>
          <cell r="K551">
            <v>850000</v>
          </cell>
          <cell r="L551">
            <v>0</v>
          </cell>
        </row>
        <row r="558">
          <cell r="G558">
            <v>100000</v>
          </cell>
          <cell r="H558">
            <v>0</v>
          </cell>
          <cell r="I558">
            <v>0</v>
          </cell>
          <cell r="J558">
            <v>0</v>
          </cell>
          <cell r="K558">
            <v>100000</v>
          </cell>
          <cell r="L558">
            <v>0</v>
          </cell>
        </row>
        <row r="566">
          <cell r="G566">
            <v>2069200</v>
          </cell>
          <cell r="H566">
            <v>2069200</v>
          </cell>
          <cell r="I566">
            <v>0</v>
          </cell>
          <cell r="J566">
            <v>0</v>
          </cell>
          <cell r="K566">
            <v>2069200</v>
          </cell>
          <cell r="L566">
            <v>2069200</v>
          </cell>
        </row>
        <row r="568">
          <cell r="G568">
            <v>27336200</v>
          </cell>
          <cell r="H568">
            <v>27336200</v>
          </cell>
          <cell r="I568">
            <v>0</v>
          </cell>
          <cell r="J568">
            <v>0</v>
          </cell>
          <cell r="K568">
            <v>27336200</v>
          </cell>
          <cell r="L568">
            <v>27336200</v>
          </cell>
        </row>
        <row r="570">
          <cell r="G570">
            <v>4031739</v>
          </cell>
          <cell r="H570">
            <v>0</v>
          </cell>
          <cell r="I570">
            <v>0</v>
          </cell>
          <cell r="J570">
            <v>0</v>
          </cell>
          <cell r="K570">
            <v>4031739</v>
          </cell>
          <cell r="L570">
            <v>0</v>
          </cell>
        </row>
        <row r="579">
          <cell r="G579">
            <v>1598631.41</v>
          </cell>
          <cell r="H579">
            <v>1018328.21</v>
          </cell>
          <cell r="K579">
            <v>1598631.41</v>
          </cell>
          <cell r="L579">
            <v>1018328.21</v>
          </cell>
        </row>
        <row r="589">
          <cell r="G589">
            <v>1400000</v>
          </cell>
          <cell r="I589">
            <v>0</v>
          </cell>
          <cell r="K589">
            <v>1400000</v>
          </cell>
          <cell r="L589">
            <v>0</v>
          </cell>
        </row>
        <row r="591">
          <cell r="G591">
            <v>0</v>
          </cell>
          <cell r="H591">
            <v>0</v>
          </cell>
          <cell r="I591">
            <v>4165343</v>
          </cell>
          <cell r="J591">
            <v>4165343</v>
          </cell>
          <cell r="K591">
            <v>4165343</v>
          </cell>
          <cell r="L591">
            <v>4165343</v>
          </cell>
        </row>
        <row r="592">
          <cell r="G592">
            <v>107287935.53</v>
          </cell>
          <cell r="H592">
            <v>0</v>
          </cell>
          <cell r="I592">
            <v>0</v>
          </cell>
          <cell r="J592">
            <v>0</v>
          </cell>
          <cell r="K592">
            <v>107287935.53</v>
          </cell>
          <cell r="L592">
            <v>0</v>
          </cell>
        </row>
        <row r="594">
          <cell r="G594">
            <v>7944057</v>
          </cell>
          <cell r="H594">
            <v>0</v>
          </cell>
          <cell r="I594">
            <v>0</v>
          </cell>
          <cell r="J594">
            <v>0</v>
          </cell>
          <cell r="K594">
            <v>7944057</v>
          </cell>
          <cell r="L594">
            <v>0</v>
          </cell>
        </row>
        <row r="596">
          <cell r="G596">
            <v>9251753.5399999991</v>
          </cell>
          <cell r="H596">
            <v>0</v>
          </cell>
          <cell r="I596">
            <v>0</v>
          </cell>
          <cell r="J596">
            <v>0</v>
          </cell>
          <cell r="K596">
            <v>9251753.5399999991</v>
          </cell>
          <cell r="L596">
            <v>0</v>
          </cell>
        </row>
        <row r="598">
          <cell r="G598">
            <v>9029167.8100000005</v>
          </cell>
          <cell r="H598">
            <v>0</v>
          </cell>
          <cell r="I598">
            <v>0</v>
          </cell>
          <cell r="J598">
            <v>0</v>
          </cell>
          <cell r="K598">
            <v>9029167.8100000005</v>
          </cell>
          <cell r="L598">
            <v>0</v>
          </cell>
        </row>
        <row r="603">
          <cell r="G603">
            <v>0</v>
          </cell>
          <cell r="I603">
            <v>2373657</v>
          </cell>
          <cell r="K603">
            <v>2373657</v>
          </cell>
          <cell r="L603">
            <v>0</v>
          </cell>
        </row>
        <row r="606">
          <cell r="G606">
            <v>300000</v>
          </cell>
          <cell r="I606">
            <v>0</v>
          </cell>
          <cell r="K606">
            <v>300000</v>
          </cell>
          <cell r="L606">
            <v>0</v>
          </cell>
        </row>
        <row r="611">
          <cell r="G611">
            <v>2122717</v>
          </cell>
          <cell r="H611">
            <v>2122717</v>
          </cell>
          <cell r="I611">
            <v>0</v>
          </cell>
          <cell r="J611">
            <v>0</v>
          </cell>
          <cell r="K611">
            <v>2122717</v>
          </cell>
          <cell r="L611">
            <v>2122717</v>
          </cell>
        </row>
        <row r="613">
          <cell r="G613">
            <v>713119.65</v>
          </cell>
          <cell r="H613">
            <v>0</v>
          </cell>
          <cell r="I613">
            <v>0</v>
          </cell>
          <cell r="J613">
            <v>0</v>
          </cell>
          <cell r="K613">
            <v>713119.65</v>
          </cell>
          <cell r="L613">
            <v>0</v>
          </cell>
        </row>
        <row r="615">
          <cell r="G615">
            <v>3700000</v>
          </cell>
          <cell r="H615">
            <v>0</v>
          </cell>
          <cell r="I615">
            <v>-370000</v>
          </cell>
          <cell r="J615">
            <v>0</v>
          </cell>
          <cell r="K615">
            <v>3330000</v>
          </cell>
          <cell r="L615">
            <v>0</v>
          </cell>
        </row>
        <row r="617">
          <cell r="G617">
            <v>100000</v>
          </cell>
          <cell r="H617">
            <v>0</v>
          </cell>
          <cell r="I617">
            <v>-80000</v>
          </cell>
          <cell r="J617">
            <v>0</v>
          </cell>
          <cell r="K617">
            <v>20000</v>
          </cell>
          <cell r="L617">
            <v>0</v>
          </cell>
        </row>
        <row r="621">
          <cell r="G621">
            <v>0</v>
          </cell>
          <cell r="H621">
            <v>0</v>
          </cell>
          <cell r="I621">
            <v>450000</v>
          </cell>
          <cell r="J621">
            <v>0</v>
          </cell>
          <cell r="K621">
            <v>450000</v>
          </cell>
          <cell r="L621">
            <v>0</v>
          </cell>
        </row>
        <row r="623">
          <cell r="G623">
            <v>1209648.78</v>
          </cell>
          <cell r="H623">
            <v>0</v>
          </cell>
          <cell r="I623">
            <v>0</v>
          </cell>
          <cell r="J623">
            <v>0</v>
          </cell>
          <cell r="K623">
            <v>1209648.78</v>
          </cell>
          <cell r="L623">
            <v>0</v>
          </cell>
        </row>
        <row r="631">
          <cell r="G631">
            <v>290000</v>
          </cell>
          <cell r="H631">
            <v>0</v>
          </cell>
          <cell r="I631">
            <v>0</v>
          </cell>
          <cell r="J631">
            <v>0</v>
          </cell>
          <cell r="K631">
            <v>290000</v>
          </cell>
          <cell r="L631">
            <v>0</v>
          </cell>
        </row>
        <row r="633">
          <cell r="G633">
            <v>24300</v>
          </cell>
          <cell r="H633">
            <v>0</v>
          </cell>
          <cell r="I633">
            <v>0</v>
          </cell>
          <cell r="J633">
            <v>0</v>
          </cell>
          <cell r="K633">
            <v>24300</v>
          </cell>
          <cell r="L633">
            <v>0</v>
          </cell>
        </row>
        <row r="635">
          <cell r="G635">
            <v>2400000</v>
          </cell>
          <cell r="H635">
            <v>0</v>
          </cell>
          <cell r="I635">
            <v>0</v>
          </cell>
          <cell r="J635">
            <v>0</v>
          </cell>
          <cell r="K635">
            <v>2400000</v>
          </cell>
          <cell r="L635">
            <v>0</v>
          </cell>
        </row>
        <row r="637">
          <cell r="G637">
            <v>1000000</v>
          </cell>
          <cell r="H637">
            <v>0</v>
          </cell>
          <cell r="I637">
            <v>0</v>
          </cell>
          <cell r="J637">
            <v>0</v>
          </cell>
          <cell r="K637">
            <v>1000000</v>
          </cell>
          <cell r="L637">
            <v>0</v>
          </cell>
        </row>
        <row r="639">
          <cell r="G639">
            <v>75700</v>
          </cell>
          <cell r="H639">
            <v>0</v>
          </cell>
          <cell r="I639">
            <v>0</v>
          </cell>
          <cell r="J639">
            <v>0</v>
          </cell>
          <cell r="K639">
            <v>75700</v>
          </cell>
          <cell r="L639">
            <v>0</v>
          </cell>
        </row>
        <row r="644">
          <cell r="G644">
            <v>717000</v>
          </cell>
          <cell r="H644">
            <v>0</v>
          </cell>
          <cell r="I644">
            <v>0</v>
          </cell>
          <cell r="J644">
            <v>0</v>
          </cell>
          <cell r="K644">
            <v>717000</v>
          </cell>
          <cell r="L644">
            <v>0</v>
          </cell>
        </row>
        <row r="646">
          <cell r="G646">
            <v>37805844.439999998</v>
          </cell>
          <cell r="H646">
            <v>0</v>
          </cell>
          <cell r="I646">
            <v>0</v>
          </cell>
          <cell r="J646">
            <v>0</v>
          </cell>
          <cell r="K646">
            <v>37805844.439999998</v>
          </cell>
          <cell r="L646">
            <v>0</v>
          </cell>
        </row>
        <row r="648">
          <cell r="G648">
            <v>435000</v>
          </cell>
          <cell r="H648">
            <v>0</v>
          </cell>
          <cell r="I648">
            <v>0</v>
          </cell>
          <cell r="J648">
            <v>0</v>
          </cell>
          <cell r="K648">
            <v>435000</v>
          </cell>
          <cell r="L648">
            <v>0</v>
          </cell>
        </row>
        <row r="650">
          <cell r="G650">
            <v>342903.05</v>
          </cell>
          <cell r="H650">
            <v>0</v>
          </cell>
          <cell r="I650">
            <v>0</v>
          </cell>
          <cell r="J650">
            <v>0</v>
          </cell>
          <cell r="K650">
            <v>342903.05</v>
          </cell>
          <cell r="L650">
            <v>0</v>
          </cell>
        </row>
        <row r="652">
          <cell r="G652">
            <v>1925241.11</v>
          </cell>
          <cell r="H652">
            <v>0</v>
          </cell>
          <cell r="I652">
            <v>0</v>
          </cell>
          <cell r="J652">
            <v>0</v>
          </cell>
          <cell r="K652">
            <v>1925241.11</v>
          </cell>
          <cell r="L652">
            <v>0</v>
          </cell>
        </row>
        <row r="654">
          <cell r="G654">
            <v>1000000</v>
          </cell>
          <cell r="H654">
            <v>0</v>
          </cell>
          <cell r="I654">
            <v>0</v>
          </cell>
          <cell r="J654">
            <v>0</v>
          </cell>
          <cell r="K654">
            <v>1000000</v>
          </cell>
          <cell r="L654">
            <v>0</v>
          </cell>
        </row>
        <row r="657">
          <cell r="G657">
            <v>261000</v>
          </cell>
          <cell r="H657">
            <v>0</v>
          </cell>
          <cell r="I657">
            <v>0</v>
          </cell>
          <cell r="J657">
            <v>0</v>
          </cell>
          <cell r="K657">
            <v>261000</v>
          </cell>
          <cell r="L657">
            <v>0</v>
          </cell>
        </row>
        <row r="659">
          <cell r="G659">
            <v>16065856.800000001</v>
          </cell>
          <cell r="H659">
            <v>0</v>
          </cell>
          <cell r="I659">
            <v>0</v>
          </cell>
          <cell r="J659">
            <v>0</v>
          </cell>
          <cell r="K659">
            <v>16065856.800000001</v>
          </cell>
          <cell r="L659">
            <v>0</v>
          </cell>
        </row>
        <row r="661">
          <cell r="G661">
            <v>255800</v>
          </cell>
          <cell r="H661">
            <v>0</v>
          </cell>
          <cell r="I661">
            <v>0</v>
          </cell>
          <cell r="J661">
            <v>0</v>
          </cell>
          <cell r="K661">
            <v>255800</v>
          </cell>
          <cell r="L661">
            <v>0</v>
          </cell>
        </row>
        <row r="663">
          <cell r="G663">
            <v>431761.82</v>
          </cell>
          <cell r="H663">
            <v>0</v>
          </cell>
          <cell r="I663">
            <v>0</v>
          </cell>
          <cell r="J663">
            <v>0</v>
          </cell>
          <cell r="K663">
            <v>431761.82</v>
          </cell>
          <cell r="L663">
            <v>0</v>
          </cell>
        </row>
        <row r="665">
          <cell r="G665">
            <v>2334185.38</v>
          </cell>
          <cell r="H665">
            <v>0</v>
          </cell>
          <cell r="I665">
            <v>0</v>
          </cell>
          <cell r="J665">
            <v>0</v>
          </cell>
          <cell r="K665">
            <v>2334185.38</v>
          </cell>
          <cell r="L665">
            <v>0</v>
          </cell>
        </row>
        <row r="668">
          <cell r="G668">
            <v>122000</v>
          </cell>
          <cell r="H668">
            <v>0</v>
          </cell>
          <cell r="I668">
            <v>0</v>
          </cell>
          <cell r="J668">
            <v>0</v>
          </cell>
          <cell r="K668">
            <v>122000</v>
          </cell>
          <cell r="L668">
            <v>0</v>
          </cell>
        </row>
        <row r="670">
          <cell r="G670">
            <v>13357139</v>
          </cell>
          <cell r="H670">
            <v>0</v>
          </cell>
          <cell r="I670">
            <v>0</v>
          </cell>
          <cell r="J670">
            <v>0</v>
          </cell>
          <cell r="K670">
            <v>13357139</v>
          </cell>
          <cell r="L670">
            <v>0</v>
          </cell>
        </row>
        <row r="674">
          <cell r="G674">
            <v>1570125.33</v>
          </cell>
          <cell r="H674">
            <v>0</v>
          </cell>
          <cell r="I674">
            <v>0</v>
          </cell>
          <cell r="J674">
            <v>0</v>
          </cell>
          <cell r="K674">
            <v>1570125.33</v>
          </cell>
          <cell r="L674">
            <v>0</v>
          </cell>
        </row>
        <row r="676">
          <cell r="G676">
            <v>1800025.85</v>
          </cell>
          <cell r="H676">
            <v>0</v>
          </cell>
          <cell r="I676">
            <v>0</v>
          </cell>
          <cell r="J676">
            <v>0</v>
          </cell>
          <cell r="K676">
            <v>1800025.85</v>
          </cell>
          <cell r="L676">
            <v>0</v>
          </cell>
        </row>
        <row r="680">
          <cell r="G680">
            <v>500000</v>
          </cell>
          <cell r="H680">
            <v>0</v>
          </cell>
          <cell r="I680">
            <v>0</v>
          </cell>
          <cell r="J680">
            <v>0</v>
          </cell>
          <cell r="K680">
            <v>500000</v>
          </cell>
          <cell r="L680">
            <v>0</v>
          </cell>
        </row>
        <row r="682">
          <cell r="G682">
            <v>8297190</v>
          </cell>
          <cell r="H682">
            <v>0</v>
          </cell>
          <cell r="I682">
            <v>0</v>
          </cell>
          <cell r="J682">
            <v>0</v>
          </cell>
          <cell r="K682">
            <v>8297190</v>
          </cell>
          <cell r="L682">
            <v>0</v>
          </cell>
        </row>
        <row r="684">
          <cell r="G684">
            <v>69300</v>
          </cell>
          <cell r="H684">
            <v>0</v>
          </cell>
          <cell r="I684">
            <v>0</v>
          </cell>
          <cell r="J684">
            <v>0</v>
          </cell>
          <cell r="K684">
            <v>69300</v>
          </cell>
          <cell r="L684">
            <v>0</v>
          </cell>
        </row>
        <row r="686">
          <cell r="G686">
            <v>220500</v>
          </cell>
          <cell r="H686">
            <v>0</v>
          </cell>
          <cell r="I686">
            <v>0</v>
          </cell>
          <cell r="J686">
            <v>0</v>
          </cell>
          <cell r="K686">
            <v>220500</v>
          </cell>
          <cell r="L686">
            <v>0</v>
          </cell>
        </row>
        <row r="688">
          <cell r="G688">
            <v>950010</v>
          </cell>
          <cell r="H688">
            <v>0</v>
          </cell>
          <cell r="I688">
            <v>0</v>
          </cell>
          <cell r="J688">
            <v>0</v>
          </cell>
          <cell r="K688">
            <v>950010</v>
          </cell>
          <cell r="L688">
            <v>0</v>
          </cell>
        </row>
        <row r="695">
          <cell r="G695">
            <v>1999200</v>
          </cell>
          <cell r="H695">
            <v>1999200</v>
          </cell>
          <cell r="I695">
            <v>0</v>
          </cell>
          <cell r="J695">
            <v>0</v>
          </cell>
          <cell r="K695">
            <v>1999200</v>
          </cell>
          <cell r="L695">
            <v>1999200</v>
          </cell>
        </row>
        <row r="697">
          <cell r="G697">
            <v>33800</v>
          </cell>
          <cell r="H697">
            <v>33800</v>
          </cell>
          <cell r="I697">
            <v>0</v>
          </cell>
          <cell r="J697">
            <v>0</v>
          </cell>
          <cell r="K697">
            <v>33800</v>
          </cell>
          <cell r="L697">
            <v>33800</v>
          </cell>
        </row>
        <row r="699">
          <cell r="G699">
            <v>523400</v>
          </cell>
          <cell r="H699">
            <v>523400</v>
          </cell>
          <cell r="I699">
            <v>0</v>
          </cell>
          <cell r="J699">
            <v>0</v>
          </cell>
          <cell r="K699">
            <v>523400</v>
          </cell>
          <cell r="L699">
            <v>523400</v>
          </cell>
        </row>
        <row r="705">
          <cell r="G705">
            <v>585500</v>
          </cell>
          <cell r="H705">
            <v>585500</v>
          </cell>
          <cell r="I705">
            <v>0</v>
          </cell>
          <cell r="J705">
            <v>0</v>
          </cell>
          <cell r="K705">
            <v>585500</v>
          </cell>
          <cell r="L705">
            <v>585500</v>
          </cell>
        </row>
        <row r="708">
          <cell r="G708">
            <v>23418700</v>
          </cell>
          <cell r="H708">
            <v>23418700</v>
          </cell>
          <cell r="I708">
            <v>0</v>
          </cell>
          <cell r="J708">
            <v>0</v>
          </cell>
          <cell r="K708">
            <v>23418700</v>
          </cell>
          <cell r="L708">
            <v>23418700</v>
          </cell>
        </row>
        <row r="712">
          <cell r="G712">
            <v>28841100</v>
          </cell>
          <cell r="H712">
            <v>28841100</v>
          </cell>
          <cell r="I712">
            <v>0</v>
          </cell>
          <cell r="J712">
            <v>0</v>
          </cell>
          <cell r="K712">
            <v>28841100</v>
          </cell>
          <cell r="L712">
            <v>28841100</v>
          </cell>
        </row>
        <row r="714">
          <cell r="G714">
            <v>39300</v>
          </cell>
          <cell r="H714">
            <v>39300</v>
          </cell>
          <cell r="I714">
            <v>0</v>
          </cell>
          <cell r="J714">
            <v>0</v>
          </cell>
          <cell r="K714">
            <v>39300</v>
          </cell>
          <cell r="L714">
            <v>39300</v>
          </cell>
        </row>
        <row r="717">
          <cell r="G717">
            <v>6369999.9999999991</v>
          </cell>
          <cell r="H717">
            <v>6369999.9999999991</v>
          </cell>
          <cell r="I717">
            <v>0</v>
          </cell>
          <cell r="J717">
            <v>0</v>
          </cell>
          <cell r="K717">
            <v>6369999.9999999991</v>
          </cell>
          <cell r="L717">
            <v>6369999.9999999991</v>
          </cell>
        </row>
        <row r="726">
          <cell r="G726">
            <v>813000</v>
          </cell>
          <cell r="H726">
            <v>0</v>
          </cell>
          <cell r="I726">
            <v>0</v>
          </cell>
          <cell r="J726">
            <v>0</v>
          </cell>
          <cell r="K726">
            <v>813000</v>
          </cell>
          <cell r="L726">
            <v>0</v>
          </cell>
        </row>
        <row r="728"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</row>
        <row r="736">
          <cell r="G736">
            <v>40000</v>
          </cell>
          <cell r="H736">
            <v>0</v>
          </cell>
          <cell r="I736">
            <v>0</v>
          </cell>
          <cell r="J736">
            <v>0</v>
          </cell>
          <cell r="K736">
            <v>40000</v>
          </cell>
          <cell r="L736">
            <v>0</v>
          </cell>
        </row>
        <row r="760">
          <cell r="G760">
            <v>56000</v>
          </cell>
          <cell r="H760">
            <v>0</v>
          </cell>
          <cell r="I760">
            <v>0</v>
          </cell>
          <cell r="J760">
            <v>0</v>
          </cell>
          <cell r="K760">
            <v>56000</v>
          </cell>
          <cell r="L760">
            <v>0</v>
          </cell>
        </row>
        <row r="764">
          <cell r="G764">
            <v>76832.840000000011</v>
          </cell>
          <cell r="H764">
            <v>0</v>
          </cell>
          <cell r="I764">
            <v>0</v>
          </cell>
          <cell r="J764">
            <v>0</v>
          </cell>
          <cell r="K764">
            <v>76832.840000000011</v>
          </cell>
          <cell r="L764">
            <v>0</v>
          </cell>
        </row>
        <row r="772">
          <cell r="I772">
            <v>0</v>
          </cell>
          <cell r="J772">
            <v>0</v>
          </cell>
          <cell r="K772">
            <v>1771000</v>
          </cell>
          <cell r="L772">
            <v>0</v>
          </cell>
        </row>
        <row r="773">
          <cell r="G773">
            <v>1771000</v>
          </cell>
        </row>
        <row r="774">
          <cell r="I774">
            <v>4331174.7300000004</v>
          </cell>
          <cell r="J774">
            <v>4331174.7300000004</v>
          </cell>
          <cell r="K774">
            <v>6363627.7300000004</v>
          </cell>
          <cell r="L774">
            <v>6363627.7300000004</v>
          </cell>
        </row>
        <row r="775">
          <cell r="G775">
            <v>2032453</v>
          </cell>
          <cell r="H775">
            <v>2032453</v>
          </cell>
        </row>
        <row r="777">
          <cell r="G777">
            <v>86567224.349999994</v>
          </cell>
          <cell r="I777">
            <v>-963732.39</v>
          </cell>
          <cell r="K777">
            <v>85603491.959999993</v>
          </cell>
          <cell r="L777">
            <v>0</v>
          </cell>
        </row>
        <row r="778">
          <cell r="G778">
            <v>5954600</v>
          </cell>
          <cell r="H778">
            <v>0</v>
          </cell>
          <cell r="I778">
            <v>0</v>
          </cell>
          <cell r="J778">
            <v>0</v>
          </cell>
          <cell r="K778">
            <v>5954600</v>
          </cell>
          <cell r="L778">
            <v>0</v>
          </cell>
        </row>
        <row r="780">
          <cell r="G780">
            <v>5215200</v>
          </cell>
          <cell r="H780">
            <v>0</v>
          </cell>
          <cell r="I780">
            <v>0</v>
          </cell>
          <cell r="J780">
            <v>0</v>
          </cell>
          <cell r="K780">
            <v>5215200</v>
          </cell>
          <cell r="L780">
            <v>0</v>
          </cell>
        </row>
        <row r="782">
          <cell r="G782">
            <v>3262347.37</v>
          </cell>
          <cell r="H782">
            <v>0</v>
          </cell>
          <cell r="I782">
            <v>-50000</v>
          </cell>
          <cell r="J782">
            <v>0</v>
          </cell>
          <cell r="K782">
            <v>3212347.37</v>
          </cell>
          <cell r="L782">
            <v>0</v>
          </cell>
        </row>
        <row r="785">
          <cell r="G785">
            <v>1158211.05</v>
          </cell>
          <cell r="I785">
            <v>2468157.6599999997</v>
          </cell>
          <cell r="K785">
            <v>3626368.71</v>
          </cell>
          <cell r="L785">
            <v>0</v>
          </cell>
        </row>
        <row r="795">
          <cell r="G795">
            <v>153000</v>
          </cell>
          <cell r="H795">
            <v>0</v>
          </cell>
          <cell r="I795">
            <v>0</v>
          </cell>
          <cell r="J795">
            <v>0</v>
          </cell>
          <cell r="K795">
            <v>153000</v>
          </cell>
          <cell r="L795">
            <v>0</v>
          </cell>
        </row>
        <row r="802">
          <cell r="G802">
            <v>100400</v>
          </cell>
          <cell r="H802">
            <v>0</v>
          </cell>
          <cell r="I802">
            <v>0</v>
          </cell>
          <cell r="J802">
            <v>0</v>
          </cell>
          <cell r="K802">
            <v>100400</v>
          </cell>
          <cell r="L802">
            <v>0</v>
          </cell>
        </row>
        <row r="804">
          <cell r="G804">
            <v>577700</v>
          </cell>
          <cell r="H804">
            <v>0</v>
          </cell>
          <cell r="I804">
            <v>0</v>
          </cell>
          <cell r="J804">
            <v>0</v>
          </cell>
          <cell r="K804">
            <v>577700</v>
          </cell>
          <cell r="L804">
            <v>0</v>
          </cell>
        </row>
        <row r="809">
          <cell r="G809">
            <v>800000</v>
          </cell>
          <cell r="H809">
            <v>0</v>
          </cell>
          <cell r="I809">
            <v>0</v>
          </cell>
          <cell r="J809">
            <v>0</v>
          </cell>
          <cell r="K809">
            <v>800000</v>
          </cell>
          <cell r="L809">
            <v>0</v>
          </cell>
        </row>
        <row r="811">
          <cell r="G811">
            <v>349486</v>
          </cell>
          <cell r="H811">
            <v>349486</v>
          </cell>
          <cell r="I811">
            <v>3694861.17</v>
          </cell>
          <cell r="J811">
            <v>3694861.17</v>
          </cell>
          <cell r="K811">
            <v>4044347.17</v>
          </cell>
          <cell r="L811">
            <v>4044347.17</v>
          </cell>
        </row>
        <row r="813">
          <cell r="G813">
            <v>52962145.359999999</v>
          </cell>
          <cell r="H813">
            <v>0</v>
          </cell>
          <cell r="I813">
            <v>0</v>
          </cell>
          <cell r="J813">
            <v>0</v>
          </cell>
          <cell r="K813">
            <v>52962145.359999999</v>
          </cell>
          <cell r="L813">
            <v>0</v>
          </cell>
        </row>
        <row r="815">
          <cell r="G815">
            <v>4308300</v>
          </cell>
          <cell r="H815">
            <v>0</v>
          </cell>
          <cell r="I815">
            <v>0</v>
          </cell>
          <cell r="J815">
            <v>0</v>
          </cell>
          <cell r="K815">
            <v>4308300</v>
          </cell>
          <cell r="L815">
            <v>0</v>
          </cell>
        </row>
        <row r="817">
          <cell r="G817">
            <v>4207700</v>
          </cell>
          <cell r="H817">
            <v>0</v>
          </cell>
          <cell r="I817">
            <v>0</v>
          </cell>
          <cell r="J817">
            <v>0</v>
          </cell>
          <cell r="K817">
            <v>4207700</v>
          </cell>
          <cell r="L817">
            <v>0</v>
          </cell>
        </row>
        <row r="819">
          <cell r="G819">
            <v>2483685.04</v>
          </cell>
          <cell r="H819">
            <v>0</v>
          </cell>
          <cell r="I819">
            <v>0</v>
          </cell>
          <cell r="J819">
            <v>0</v>
          </cell>
          <cell r="K819">
            <v>2483685.04</v>
          </cell>
          <cell r="L819">
            <v>0</v>
          </cell>
        </row>
        <row r="822">
          <cell r="G822">
            <v>586042.51</v>
          </cell>
          <cell r="H822">
            <v>36042.51</v>
          </cell>
          <cell r="K822">
            <v>586042.51</v>
          </cell>
          <cell r="L822">
            <v>36042.51</v>
          </cell>
        </row>
        <row r="825">
          <cell r="G825">
            <v>199157.64</v>
          </cell>
          <cell r="H825">
            <v>0</v>
          </cell>
          <cell r="I825">
            <v>2105548.83</v>
          </cell>
          <cell r="J825">
            <v>0</v>
          </cell>
          <cell r="K825">
            <v>2304706.4700000002</v>
          </cell>
          <cell r="L825">
            <v>0</v>
          </cell>
        </row>
        <row r="836">
          <cell r="G836">
            <v>1170000</v>
          </cell>
          <cell r="H836">
            <v>0</v>
          </cell>
          <cell r="I836">
            <v>0</v>
          </cell>
          <cell r="J836">
            <v>0</v>
          </cell>
          <cell r="K836">
            <v>1170000</v>
          </cell>
          <cell r="L836">
            <v>0</v>
          </cell>
        </row>
        <row r="838">
          <cell r="G838">
            <v>620730</v>
          </cell>
          <cell r="H838">
            <v>620730</v>
          </cell>
          <cell r="I838">
            <v>4751335.5999999996</v>
          </cell>
          <cell r="J838">
            <v>4751335.5999999996</v>
          </cell>
          <cell r="K838">
            <v>5372065.5999999996</v>
          </cell>
          <cell r="L838">
            <v>5372065.5999999996</v>
          </cell>
        </row>
        <row r="840">
          <cell r="G840">
            <v>67692996.599999994</v>
          </cell>
          <cell r="H840">
            <v>0</v>
          </cell>
          <cell r="I840">
            <v>0</v>
          </cell>
          <cell r="J840">
            <v>0</v>
          </cell>
          <cell r="K840">
            <v>67692996.599999994</v>
          </cell>
          <cell r="L840">
            <v>0</v>
          </cell>
        </row>
        <row r="842">
          <cell r="G842">
            <v>7626600</v>
          </cell>
          <cell r="H842">
            <v>0</v>
          </cell>
          <cell r="I842">
            <v>0</v>
          </cell>
          <cell r="J842">
            <v>0</v>
          </cell>
          <cell r="K842">
            <v>7626600</v>
          </cell>
          <cell r="L842">
            <v>0</v>
          </cell>
        </row>
        <row r="844">
          <cell r="G844">
            <v>6714300</v>
          </cell>
          <cell r="H844">
            <v>0</v>
          </cell>
          <cell r="I844">
            <v>0</v>
          </cell>
          <cell r="J844">
            <v>0</v>
          </cell>
          <cell r="K844">
            <v>6714300</v>
          </cell>
          <cell r="L844">
            <v>0</v>
          </cell>
        </row>
        <row r="846">
          <cell r="G846">
            <v>8471403</v>
          </cell>
          <cell r="H846">
            <v>0</v>
          </cell>
          <cell r="I846">
            <v>0</v>
          </cell>
          <cell r="J846">
            <v>0</v>
          </cell>
          <cell r="K846">
            <v>8471403</v>
          </cell>
          <cell r="L846">
            <v>0</v>
          </cell>
        </row>
        <row r="849">
          <cell r="G849">
            <v>1744000</v>
          </cell>
          <cell r="K849">
            <v>1744000</v>
          </cell>
          <cell r="L849">
            <v>0</v>
          </cell>
        </row>
        <row r="850">
          <cell r="G850">
            <v>353728.4</v>
          </cell>
          <cell r="H850">
            <v>0</v>
          </cell>
          <cell r="I850">
            <v>2707590</v>
          </cell>
          <cell r="J850">
            <v>0</v>
          </cell>
          <cell r="K850">
            <v>3061318.4</v>
          </cell>
          <cell r="L850">
            <v>0</v>
          </cell>
        </row>
        <row r="856">
          <cell r="G856">
            <v>8000000</v>
          </cell>
          <cell r="K856">
            <v>8000000</v>
          </cell>
          <cell r="L856">
            <v>0</v>
          </cell>
        </row>
        <row r="859">
          <cell r="G859">
            <v>250000</v>
          </cell>
          <cell r="H859">
            <v>0</v>
          </cell>
          <cell r="I859">
            <v>0</v>
          </cell>
          <cell r="J859">
            <v>0</v>
          </cell>
          <cell r="K859">
            <v>250000</v>
          </cell>
          <cell r="L859">
            <v>0</v>
          </cell>
        </row>
        <row r="861">
          <cell r="G861">
            <v>0</v>
          </cell>
          <cell r="H861">
            <v>0</v>
          </cell>
          <cell r="I861">
            <v>914136.03</v>
          </cell>
          <cell r="J861">
            <v>914136.03</v>
          </cell>
          <cell r="K861">
            <v>914136.03</v>
          </cell>
          <cell r="L861">
            <v>914136.03</v>
          </cell>
        </row>
        <row r="863">
          <cell r="G863">
            <v>13026360</v>
          </cell>
          <cell r="H863">
            <v>0</v>
          </cell>
          <cell r="I863">
            <v>0</v>
          </cell>
          <cell r="J863">
            <v>0</v>
          </cell>
          <cell r="K863">
            <v>13026360</v>
          </cell>
          <cell r="L863">
            <v>0</v>
          </cell>
        </row>
        <row r="866">
          <cell r="G866">
            <v>1418400</v>
          </cell>
          <cell r="K866">
            <v>1418400</v>
          </cell>
          <cell r="L866">
            <v>0</v>
          </cell>
        </row>
        <row r="868">
          <cell r="G868">
            <v>1316900</v>
          </cell>
          <cell r="K868">
            <v>1316900</v>
          </cell>
          <cell r="L868">
            <v>0</v>
          </cell>
        </row>
        <row r="870">
          <cell r="G870">
            <v>857900</v>
          </cell>
          <cell r="I870">
            <v>450000</v>
          </cell>
          <cell r="K870">
            <v>1307900</v>
          </cell>
          <cell r="L870">
            <v>0</v>
          </cell>
        </row>
        <row r="876">
          <cell r="G876">
            <v>0</v>
          </cell>
          <cell r="H876">
            <v>0</v>
          </cell>
          <cell r="I876">
            <v>520928.37</v>
          </cell>
          <cell r="J876">
            <v>0</v>
          </cell>
          <cell r="K876">
            <v>520928.37</v>
          </cell>
          <cell r="L876">
            <v>0</v>
          </cell>
        </row>
        <row r="887">
          <cell r="G887">
            <v>72000</v>
          </cell>
          <cell r="H887">
            <v>0</v>
          </cell>
          <cell r="I887">
            <v>0</v>
          </cell>
          <cell r="J887">
            <v>0</v>
          </cell>
          <cell r="K887">
            <v>72000</v>
          </cell>
          <cell r="L887">
            <v>0</v>
          </cell>
        </row>
        <row r="892">
          <cell r="G892">
            <v>9000</v>
          </cell>
          <cell r="K892">
            <v>9000</v>
          </cell>
          <cell r="L892">
            <v>0</v>
          </cell>
        </row>
        <row r="895">
          <cell r="G895">
            <v>350000</v>
          </cell>
          <cell r="H895">
            <v>0</v>
          </cell>
          <cell r="I895">
            <v>0</v>
          </cell>
          <cell r="J895">
            <v>0</v>
          </cell>
          <cell r="K895">
            <v>350000</v>
          </cell>
          <cell r="L895">
            <v>0</v>
          </cell>
        </row>
        <row r="899">
          <cell r="G899">
            <v>15924918</v>
          </cell>
          <cell r="H899">
            <v>0</v>
          </cell>
          <cell r="I899">
            <v>0</v>
          </cell>
          <cell r="J899">
            <v>0</v>
          </cell>
          <cell r="K899">
            <v>15924918</v>
          </cell>
          <cell r="L899">
            <v>0</v>
          </cell>
        </row>
        <row r="901">
          <cell r="G901">
            <v>60000</v>
          </cell>
          <cell r="H901">
            <v>0</v>
          </cell>
          <cell r="I901">
            <v>0</v>
          </cell>
          <cell r="J901">
            <v>0</v>
          </cell>
          <cell r="K901">
            <v>60000</v>
          </cell>
          <cell r="L901">
            <v>0</v>
          </cell>
        </row>
        <row r="905">
          <cell r="G905">
            <v>1051700</v>
          </cell>
          <cell r="H905">
            <v>0</v>
          </cell>
          <cell r="I905">
            <v>0</v>
          </cell>
          <cell r="J905">
            <v>0</v>
          </cell>
          <cell r="K905">
            <v>1051700</v>
          </cell>
          <cell r="L905">
            <v>0</v>
          </cell>
        </row>
        <row r="914">
          <cell r="G914">
            <v>411000</v>
          </cell>
          <cell r="K914">
            <v>411000</v>
          </cell>
          <cell r="L914">
            <v>0</v>
          </cell>
        </row>
        <row r="915">
          <cell r="G915">
            <v>0</v>
          </cell>
          <cell r="H915">
            <v>0</v>
          </cell>
          <cell r="I915">
            <v>263443.59999999998</v>
          </cell>
          <cell r="J915">
            <v>263443.59999999998</v>
          </cell>
          <cell r="K915">
            <v>263443.59999999998</v>
          </cell>
          <cell r="L915">
            <v>263443.59999999998</v>
          </cell>
        </row>
        <row r="918">
          <cell r="G918">
            <v>17273686</v>
          </cell>
          <cell r="I918">
            <v>-413569.23</v>
          </cell>
          <cell r="K918">
            <v>16860116.77</v>
          </cell>
          <cell r="L918">
            <v>0</v>
          </cell>
        </row>
        <row r="928">
          <cell r="G928">
            <v>0</v>
          </cell>
          <cell r="I928">
            <v>150125.63</v>
          </cell>
          <cell r="K928">
            <v>150125.63</v>
          </cell>
          <cell r="L928">
            <v>0</v>
          </cell>
        </row>
        <row r="946">
          <cell r="G946">
            <v>124700</v>
          </cell>
          <cell r="H946">
            <v>0</v>
          </cell>
          <cell r="I946">
            <v>0</v>
          </cell>
          <cell r="J946">
            <v>0</v>
          </cell>
          <cell r="K946">
            <v>124700</v>
          </cell>
          <cell r="L946">
            <v>0</v>
          </cell>
        </row>
        <row r="950">
          <cell r="G950">
            <v>250060.32</v>
          </cell>
          <cell r="H950">
            <v>0</v>
          </cell>
          <cell r="I950">
            <v>0</v>
          </cell>
          <cell r="J950">
            <v>0</v>
          </cell>
          <cell r="K950">
            <v>250060.32</v>
          </cell>
          <cell r="L950">
            <v>0</v>
          </cell>
        </row>
        <row r="974">
          <cell r="G974">
            <v>286900</v>
          </cell>
          <cell r="K974">
            <v>286900</v>
          </cell>
          <cell r="L974">
            <v>0</v>
          </cell>
        </row>
        <row r="976">
          <cell r="G976">
            <v>14401.14</v>
          </cell>
          <cell r="H976">
            <v>0</v>
          </cell>
          <cell r="I976">
            <v>0</v>
          </cell>
          <cell r="J976">
            <v>0</v>
          </cell>
          <cell r="K976">
            <v>14401.14</v>
          </cell>
          <cell r="L976">
            <v>0</v>
          </cell>
        </row>
        <row r="980">
          <cell r="G980">
            <v>219000</v>
          </cell>
          <cell r="H980">
            <v>0</v>
          </cell>
          <cell r="I980">
            <v>0</v>
          </cell>
          <cell r="J980">
            <v>0</v>
          </cell>
          <cell r="K980">
            <v>219000</v>
          </cell>
          <cell r="L980">
            <v>0</v>
          </cell>
        </row>
        <row r="1019">
          <cell r="G1019">
            <v>0</v>
          </cell>
          <cell r="H1019">
            <v>0</v>
          </cell>
          <cell r="I1019">
            <v>600000</v>
          </cell>
          <cell r="J1019">
            <v>0</v>
          </cell>
          <cell r="K1019">
            <v>600000</v>
          </cell>
          <cell r="L1019">
            <v>0</v>
          </cell>
        </row>
        <row r="1022">
          <cell r="G1022">
            <v>0</v>
          </cell>
          <cell r="H1022">
            <v>0</v>
          </cell>
          <cell r="I1022">
            <v>1765000</v>
          </cell>
          <cell r="J1022">
            <v>0</v>
          </cell>
          <cell r="K1022">
            <v>1765000</v>
          </cell>
          <cell r="L1022">
            <v>0</v>
          </cell>
        </row>
        <row r="1028">
          <cell r="G1028">
            <v>0</v>
          </cell>
          <cell r="I1028">
            <v>104400</v>
          </cell>
          <cell r="K1028">
            <v>104400</v>
          </cell>
          <cell r="L1028">
            <v>0</v>
          </cell>
        </row>
        <row r="1035">
          <cell r="G1035">
            <v>10185750</v>
          </cell>
          <cell r="H1035">
            <v>10185750</v>
          </cell>
          <cell r="I1035">
            <v>0</v>
          </cell>
          <cell r="J1035">
            <v>0</v>
          </cell>
          <cell r="K1035">
            <v>10185750</v>
          </cell>
          <cell r="L1035">
            <v>10185750</v>
          </cell>
        </row>
        <row r="1037">
          <cell r="G1037">
            <v>18200</v>
          </cell>
          <cell r="H1037">
            <v>18200</v>
          </cell>
          <cell r="K1037">
            <v>18200</v>
          </cell>
          <cell r="L1037">
            <v>18200</v>
          </cell>
        </row>
        <row r="1047">
          <cell r="G1047">
            <v>533704.39</v>
          </cell>
          <cell r="H1047">
            <v>533704.39</v>
          </cell>
          <cell r="K1047">
            <v>533704.39</v>
          </cell>
          <cell r="L1047">
            <v>533704.39</v>
          </cell>
        </row>
        <row r="1051">
          <cell r="G1051">
            <v>18366410</v>
          </cell>
          <cell r="H1051">
            <v>0</v>
          </cell>
          <cell r="I1051">
            <v>0</v>
          </cell>
          <cell r="J1051">
            <v>0</v>
          </cell>
          <cell r="K1051">
            <v>18366410</v>
          </cell>
          <cell r="L1051">
            <v>0</v>
          </cell>
        </row>
        <row r="1074">
          <cell r="G1074">
            <v>0</v>
          </cell>
          <cell r="H1074">
            <v>0</v>
          </cell>
          <cell r="I1074">
            <v>35939103.560000002</v>
          </cell>
          <cell r="J1074">
            <v>35939103.560000002</v>
          </cell>
          <cell r="K1074">
            <v>35939103.560000002</v>
          </cell>
          <cell r="L1074">
            <v>35939103.560000002</v>
          </cell>
        </row>
        <row r="1076">
          <cell r="G1076">
            <v>15928640.5</v>
          </cell>
          <cell r="H1076">
            <v>15928640.5</v>
          </cell>
          <cell r="I1076">
            <v>0</v>
          </cell>
          <cell r="J1076">
            <v>0</v>
          </cell>
          <cell r="K1076">
            <v>15928640.5</v>
          </cell>
          <cell r="L1076">
            <v>15928640.5</v>
          </cell>
        </row>
        <row r="1080">
          <cell r="G1080">
            <v>105075000</v>
          </cell>
          <cell r="H1080">
            <v>0</v>
          </cell>
          <cell r="I1080">
            <v>-5183000</v>
          </cell>
          <cell r="J1080">
            <v>0</v>
          </cell>
          <cell r="K1080">
            <v>99892000</v>
          </cell>
          <cell r="L1080">
            <v>0</v>
          </cell>
        </row>
        <row r="1082">
          <cell r="G1082">
            <v>20962455.199999999</v>
          </cell>
          <cell r="H1082">
            <v>0</v>
          </cell>
          <cell r="I1082">
            <v>-9976112.7400000002</v>
          </cell>
          <cell r="J1082">
            <v>0</v>
          </cell>
          <cell r="K1082">
            <v>10986342.459999999</v>
          </cell>
          <cell r="L1082">
            <v>0</v>
          </cell>
        </row>
        <row r="1084">
          <cell r="G1084">
            <v>9461753.4800000004</v>
          </cell>
          <cell r="H1084">
            <v>0</v>
          </cell>
          <cell r="I1084">
            <v>24000</v>
          </cell>
          <cell r="J1084">
            <v>0</v>
          </cell>
          <cell r="K1084">
            <v>9485753.4800000004</v>
          </cell>
          <cell r="L1084">
            <v>0</v>
          </cell>
        </row>
        <row r="1089">
          <cell r="G1089">
            <v>0</v>
          </cell>
          <cell r="H1089">
            <v>0</v>
          </cell>
          <cell r="I1089">
            <v>9976112.7400000002</v>
          </cell>
          <cell r="J1089">
            <v>0</v>
          </cell>
          <cell r="K1089">
            <v>9976112.7400000002</v>
          </cell>
          <cell r="L1089">
            <v>0</v>
          </cell>
        </row>
        <row r="1092">
          <cell r="G1092">
            <v>838349.5</v>
          </cell>
          <cell r="I1092">
            <v>0</v>
          </cell>
          <cell r="K1092">
            <v>838349.5</v>
          </cell>
          <cell r="L1092">
            <v>0</v>
          </cell>
        </row>
        <row r="1095">
          <cell r="G1095">
            <v>3845000</v>
          </cell>
          <cell r="H1095">
            <v>0</v>
          </cell>
          <cell r="I1095">
            <v>0</v>
          </cell>
          <cell r="J1095">
            <v>0</v>
          </cell>
          <cell r="K1095">
            <v>3845000</v>
          </cell>
          <cell r="L1095">
            <v>0</v>
          </cell>
        </row>
        <row r="1105">
          <cell r="G1105">
            <v>100100</v>
          </cell>
          <cell r="H1105">
            <v>100100</v>
          </cell>
          <cell r="I1105">
            <v>0</v>
          </cell>
          <cell r="J1105">
            <v>0</v>
          </cell>
          <cell r="K1105">
            <v>100100</v>
          </cell>
          <cell r="L1105">
            <v>100100</v>
          </cell>
        </row>
        <row r="1113">
          <cell r="G1113">
            <v>1000000</v>
          </cell>
          <cell r="I1113">
            <v>206691</v>
          </cell>
          <cell r="K1113">
            <v>1206691</v>
          </cell>
          <cell r="L1113">
            <v>0</v>
          </cell>
        </row>
        <row r="1116">
          <cell r="G1116">
            <v>4300000</v>
          </cell>
          <cell r="K1116">
            <v>4300000</v>
          </cell>
          <cell r="L1116">
            <v>0</v>
          </cell>
        </row>
        <row r="1123">
          <cell r="G1123">
            <v>22500</v>
          </cell>
          <cell r="H1123">
            <v>0</v>
          </cell>
          <cell r="I1123">
            <v>0</v>
          </cell>
          <cell r="J1123">
            <v>0</v>
          </cell>
          <cell r="K1123">
            <v>22500</v>
          </cell>
          <cell r="L1123">
            <v>0</v>
          </cell>
        </row>
        <row r="1125">
          <cell r="G1125">
            <v>200000</v>
          </cell>
          <cell r="H1125">
            <v>0</v>
          </cell>
          <cell r="I1125">
            <v>0</v>
          </cell>
          <cell r="J1125">
            <v>0</v>
          </cell>
          <cell r="K1125">
            <v>200000</v>
          </cell>
          <cell r="L1125">
            <v>0</v>
          </cell>
        </row>
        <row r="1130">
          <cell r="G1130">
            <v>5000000</v>
          </cell>
          <cell r="H1130">
            <v>0</v>
          </cell>
          <cell r="I1130">
            <v>0</v>
          </cell>
          <cell r="J1130">
            <v>0</v>
          </cell>
          <cell r="K1130">
            <v>5000000</v>
          </cell>
          <cell r="L1130">
            <v>0</v>
          </cell>
        </row>
        <row r="1134">
          <cell r="G1134">
            <v>2138960.5499999998</v>
          </cell>
          <cell r="H1134">
            <v>0</v>
          </cell>
          <cell r="I1134">
            <v>364000</v>
          </cell>
          <cell r="J1134">
            <v>0</v>
          </cell>
          <cell r="K1134">
            <v>2502960.5499999998</v>
          </cell>
          <cell r="L1134">
            <v>0</v>
          </cell>
        </row>
        <row r="1137">
          <cell r="G1137">
            <v>1000000</v>
          </cell>
          <cell r="H1137">
            <v>0</v>
          </cell>
          <cell r="I1137">
            <v>-500000</v>
          </cell>
          <cell r="J1137">
            <v>0</v>
          </cell>
          <cell r="K1137">
            <v>500000</v>
          </cell>
          <cell r="L1137">
            <v>0</v>
          </cell>
        </row>
        <row r="1149">
          <cell r="G1149">
            <v>9049815</v>
          </cell>
          <cell r="H1149">
            <v>0</v>
          </cell>
          <cell r="I1149">
            <v>-371672.2</v>
          </cell>
          <cell r="J1149">
            <v>0</v>
          </cell>
          <cell r="K1149">
            <v>8678142.8000000007</v>
          </cell>
          <cell r="L1149">
            <v>0</v>
          </cell>
        </row>
        <row r="1151">
          <cell r="G1151">
            <v>4383964</v>
          </cell>
          <cell r="H1151">
            <v>0</v>
          </cell>
          <cell r="I1151">
            <v>371672.2</v>
          </cell>
          <cell r="J1151">
            <v>0</v>
          </cell>
          <cell r="K1151">
            <v>4755636.2</v>
          </cell>
          <cell r="L1151">
            <v>0</v>
          </cell>
        </row>
        <row r="1153">
          <cell r="G1153">
            <v>775600</v>
          </cell>
          <cell r="H1153">
            <v>0</v>
          </cell>
          <cell r="I1153">
            <v>0</v>
          </cell>
          <cell r="J1153">
            <v>0</v>
          </cell>
          <cell r="K1153">
            <v>775600</v>
          </cell>
          <cell r="L1153">
            <v>0</v>
          </cell>
        </row>
        <row r="1156">
          <cell r="G1156">
            <v>2089050</v>
          </cell>
          <cell r="H1156">
            <v>0</v>
          </cell>
          <cell r="I1156">
            <v>0</v>
          </cell>
          <cell r="J1156">
            <v>0</v>
          </cell>
          <cell r="K1156">
            <v>2089050</v>
          </cell>
          <cell r="L1156">
            <v>0</v>
          </cell>
        </row>
        <row r="1162">
          <cell r="G1162">
            <v>9992971</v>
          </cell>
          <cell r="H1162">
            <v>0</v>
          </cell>
          <cell r="I1162">
            <v>0</v>
          </cell>
          <cell r="J1162">
            <v>0</v>
          </cell>
          <cell r="K1162">
            <v>9992971</v>
          </cell>
          <cell r="L1162">
            <v>0</v>
          </cell>
        </row>
        <row r="1166">
          <cell r="G1166">
            <v>0</v>
          </cell>
          <cell r="H1166">
            <v>0</v>
          </cell>
          <cell r="I1166">
            <v>12000</v>
          </cell>
          <cell r="J1166">
            <v>0</v>
          </cell>
          <cell r="K1166">
            <v>12000</v>
          </cell>
          <cell r="L1166">
            <v>0</v>
          </cell>
        </row>
        <row r="1171">
          <cell r="G1171">
            <v>0</v>
          </cell>
          <cell r="H1171">
            <v>0</v>
          </cell>
          <cell r="I1171">
            <v>24000</v>
          </cell>
          <cell r="J1171">
            <v>0</v>
          </cell>
          <cell r="K1171">
            <v>24000</v>
          </cell>
          <cell r="L1171">
            <v>0</v>
          </cell>
        </row>
        <row r="1176">
          <cell r="G1176">
            <v>0</v>
          </cell>
          <cell r="H1176">
            <v>0</v>
          </cell>
          <cell r="I1176">
            <v>3476000</v>
          </cell>
          <cell r="J1176">
            <v>0</v>
          </cell>
          <cell r="K1176">
            <v>3476000</v>
          </cell>
          <cell r="L1176">
            <v>0</v>
          </cell>
        </row>
        <row r="1184">
          <cell r="G1184">
            <v>550000</v>
          </cell>
          <cell r="K1184">
            <v>550000</v>
          </cell>
          <cell r="L1184">
            <v>0</v>
          </cell>
        </row>
        <row r="1186">
          <cell r="G1186">
            <v>629142</v>
          </cell>
          <cell r="K1186">
            <v>629142</v>
          </cell>
          <cell r="L1186">
            <v>0</v>
          </cell>
        </row>
        <row r="1190">
          <cell r="G1190">
            <v>3043989</v>
          </cell>
          <cell r="H1190">
            <v>0</v>
          </cell>
          <cell r="I1190">
            <v>0</v>
          </cell>
          <cell r="J1190">
            <v>0</v>
          </cell>
          <cell r="K1190">
            <v>3043989</v>
          </cell>
          <cell r="L1190">
            <v>0</v>
          </cell>
        </row>
        <row r="1192">
          <cell r="G1192">
            <v>333801.87</v>
          </cell>
          <cell r="H1192">
            <v>0</v>
          </cell>
          <cell r="I1192">
            <v>0</v>
          </cell>
          <cell r="J1192">
            <v>0</v>
          </cell>
          <cell r="K1192">
            <v>333801.87</v>
          </cell>
          <cell r="L1192">
            <v>0</v>
          </cell>
        </row>
        <row r="1194">
          <cell r="G1194">
            <v>113103.13</v>
          </cell>
          <cell r="H1194">
            <v>0</v>
          </cell>
          <cell r="I1194">
            <v>0</v>
          </cell>
          <cell r="J1194">
            <v>0</v>
          </cell>
          <cell r="K1194">
            <v>113103.13</v>
          </cell>
          <cell r="L1194">
            <v>0</v>
          </cell>
        </row>
        <row r="1196">
          <cell r="G1196">
            <v>1886920</v>
          </cell>
          <cell r="H1196">
            <v>0</v>
          </cell>
          <cell r="I1196">
            <v>0</v>
          </cell>
          <cell r="J1196">
            <v>0</v>
          </cell>
          <cell r="K1196">
            <v>1886920</v>
          </cell>
          <cell r="L1196">
            <v>0</v>
          </cell>
        </row>
        <row r="1198">
          <cell r="G1198">
            <v>24000000</v>
          </cell>
          <cell r="H1198">
            <v>0</v>
          </cell>
          <cell r="I1198">
            <v>0</v>
          </cell>
          <cell r="J1198">
            <v>0</v>
          </cell>
          <cell r="K1198">
            <v>24000000</v>
          </cell>
          <cell r="L1198">
            <v>0</v>
          </cell>
        </row>
        <row r="1203">
          <cell r="G1203">
            <v>553000</v>
          </cell>
          <cell r="H1203">
            <v>0</v>
          </cell>
          <cell r="I1203">
            <v>0</v>
          </cell>
          <cell r="J1203">
            <v>0</v>
          </cell>
          <cell r="K1203">
            <v>553000</v>
          </cell>
          <cell r="L1203">
            <v>0</v>
          </cell>
        </row>
        <row r="1208">
          <cell r="G1208">
            <v>200000</v>
          </cell>
          <cell r="H1208">
            <v>0</v>
          </cell>
          <cell r="I1208">
            <v>0</v>
          </cell>
          <cell r="J1208">
            <v>0</v>
          </cell>
          <cell r="K1208">
            <v>200000</v>
          </cell>
          <cell r="L1208">
            <v>0</v>
          </cell>
        </row>
        <row r="1214">
          <cell r="G1214">
            <v>3702577.06</v>
          </cell>
          <cell r="H1214">
            <v>0</v>
          </cell>
          <cell r="I1214">
            <v>0</v>
          </cell>
          <cell r="J1214">
            <v>0</v>
          </cell>
          <cell r="K1214">
            <v>3702577.06</v>
          </cell>
          <cell r="L1214">
            <v>0</v>
          </cell>
        </row>
        <row r="1217">
          <cell r="G1217">
            <v>260000</v>
          </cell>
          <cell r="K1217">
            <v>260000</v>
          </cell>
          <cell r="L1217">
            <v>0</v>
          </cell>
        </row>
        <row r="1221">
          <cell r="G1221">
            <v>322762.94</v>
          </cell>
          <cell r="I1221">
            <v>802478.65</v>
          </cell>
          <cell r="K1221">
            <v>1125241.5900000001</v>
          </cell>
          <cell r="L1221">
            <v>0</v>
          </cell>
        </row>
        <row r="1224">
          <cell r="G1224">
            <v>1100000</v>
          </cell>
          <cell r="K1224">
            <v>1100000</v>
          </cell>
          <cell r="L1224">
            <v>0</v>
          </cell>
        </row>
        <row r="1228">
          <cell r="G1228">
            <v>7931920.4100000001</v>
          </cell>
          <cell r="H1228">
            <v>5052633.3</v>
          </cell>
          <cell r="I1228">
            <v>568288.85</v>
          </cell>
          <cell r="J1228">
            <v>362000</v>
          </cell>
          <cell r="K1228">
            <v>8500209.2599999998</v>
          </cell>
          <cell r="L1228">
            <v>5414633.2999999998</v>
          </cell>
        </row>
        <row r="1230">
          <cell r="G1230">
            <v>28486446.939999998</v>
          </cell>
          <cell r="H1230">
            <v>18145866.699999999</v>
          </cell>
          <cell r="I1230">
            <v>9874901.1500000004</v>
          </cell>
          <cell r="J1230">
            <v>8581190</v>
          </cell>
          <cell r="K1230">
            <v>38361348.089999996</v>
          </cell>
          <cell r="L1230">
            <v>26727056.699999999</v>
          </cell>
        </row>
        <row r="1237">
          <cell r="G1237">
            <v>400000</v>
          </cell>
          <cell r="H1237">
            <v>0</v>
          </cell>
          <cell r="I1237">
            <v>0</v>
          </cell>
          <cell r="J1237">
            <v>0</v>
          </cell>
          <cell r="K1237">
            <v>400000</v>
          </cell>
          <cell r="L1237">
            <v>0</v>
          </cell>
        </row>
        <row r="1239">
          <cell r="G1239">
            <v>27943519.5</v>
          </cell>
          <cell r="H1239">
            <v>0</v>
          </cell>
          <cell r="I1239">
            <v>-3500</v>
          </cell>
          <cell r="J1239">
            <v>0</v>
          </cell>
          <cell r="K1239">
            <v>27940019.5</v>
          </cell>
          <cell r="L1239">
            <v>0</v>
          </cell>
        </row>
        <row r="1243">
          <cell r="G1243">
            <v>124846.91</v>
          </cell>
          <cell r="H1243">
            <v>0</v>
          </cell>
          <cell r="I1243">
            <v>3500</v>
          </cell>
          <cell r="J1243">
            <v>0</v>
          </cell>
          <cell r="K1243">
            <v>128346.91</v>
          </cell>
          <cell r="L1243">
            <v>0</v>
          </cell>
        </row>
        <row r="1250">
          <cell r="G1250">
            <v>500000</v>
          </cell>
          <cell r="H1250">
            <v>0</v>
          </cell>
          <cell r="I1250">
            <v>0</v>
          </cell>
          <cell r="J1250">
            <v>0</v>
          </cell>
          <cell r="K1250">
            <v>500000</v>
          </cell>
          <cell r="L1250">
            <v>0</v>
          </cell>
        </row>
        <row r="1262">
          <cell r="G1262">
            <v>0</v>
          </cell>
          <cell r="H1262">
            <v>0</v>
          </cell>
          <cell r="I1262">
            <v>28026800</v>
          </cell>
          <cell r="J1262">
            <v>28026800</v>
          </cell>
          <cell r="K1262">
            <v>28026800</v>
          </cell>
          <cell r="L1262">
            <v>28026800</v>
          </cell>
        </row>
        <row r="1266">
          <cell r="G1266">
            <v>0</v>
          </cell>
          <cell r="H1266">
            <v>0</v>
          </cell>
          <cell r="I1266">
            <v>32713234.669999998</v>
          </cell>
          <cell r="J1266">
            <v>0</v>
          </cell>
          <cell r="K1266">
            <v>32713234.669999998</v>
          </cell>
          <cell r="L1266">
            <v>0</v>
          </cell>
        </row>
        <row r="1269">
          <cell r="G1269">
            <v>0</v>
          </cell>
          <cell r="H1269">
            <v>0</v>
          </cell>
          <cell r="I1269">
            <v>59126399.999999993</v>
          </cell>
          <cell r="J1269">
            <v>45335600</v>
          </cell>
          <cell r="K1269">
            <v>59126399.999999993</v>
          </cell>
          <cell r="L1269">
            <v>45335600</v>
          </cell>
        </row>
        <row r="1275">
          <cell r="G1275">
            <v>0</v>
          </cell>
          <cell r="H1275">
            <v>0</v>
          </cell>
          <cell r="I1275">
            <v>2520225</v>
          </cell>
          <cell r="J1275">
            <v>2520225</v>
          </cell>
          <cell r="K1275">
            <v>2520225</v>
          </cell>
          <cell r="L1275">
            <v>2520225</v>
          </cell>
        </row>
        <row r="1279">
          <cell r="G1279">
            <v>0</v>
          </cell>
          <cell r="H1279">
            <v>0</v>
          </cell>
          <cell r="I1279">
            <v>1604529.5</v>
          </cell>
          <cell r="J1279">
            <v>0</v>
          </cell>
          <cell r="K1279">
            <v>1604529.5</v>
          </cell>
          <cell r="L1279">
            <v>0</v>
          </cell>
        </row>
        <row r="1284">
          <cell r="G1284">
            <v>0</v>
          </cell>
          <cell r="H1284">
            <v>0</v>
          </cell>
          <cell r="I1284">
            <v>385905869.23000002</v>
          </cell>
          <cell r="J1284">
            <v>340682375</v>
          </cell>
          <cell r="K1284">
            <v>385905869.23000002</v>
          </cell>
          <cell r="L1284">
            <v>340682375</v>
          </cell>
        </row>
        <row r="1291">
          <cell r="G1291">
            <v>406200</v>
          </cell>
          <cell r="H1291">
            <v>406200</v>
          </cell>
          <cell r="I1291">
            <v>0</v>
          </cell>
          <cell r="J1291">
            <v>0</v>
          </cell>
          <cell r="K1291">
            <v>406200</v>
          </cell>
          <cell r="L1291">
            <v>406200</v>
          </cell>
        </row>
        <row r="1297">
          <cell r="G1297">
            <v>202658</v>
          </cell>
          <cell r="H1297">
            <v>0</v>
          </cell>
          <cell r="I1297">
            <v>0</v>
          </cell>
          <cell r="J1297">
            <v>0</v>
          </cell>
          <cell r="K1297">
            <v>202658</v>
          </cell>
          <cell r="L1297">
            <v>0</v>
          </cell>
        </row>
        <row r="1311">
          <cell r="G1311">
            <v>70000</v>
          </cell>
          <cell r="H1311">
            <v>0</v>
          </cell>
          <cell r="I1311">
            <v>0</v>
          </cell>
          <cell r="J1311">
            <v>0</v>
          </cell>
          <cell r="K1311">
            <v>70000</v>
          </cell>
          <cell r="L1311">
            <v>0</v>
          </cell>
        </row>
        <row r="1315">
          <cell r="G1315">
            <v>194160</v>
          </cell>
          <cell r="H1315">
            <v>0</v>
          </cell>
          <cell r="I1315">
            <v>0</v>
          </cell>
          <cell r="J1315">
            <v>0</v>
          </cell>
          <cell r="K1315">
            <v>194160</v>
          </cell>
          <cell r="L1315">
            <v>0</v>
          </cell>
        </row>
        <row r="1335">
          <cell r="G1335">
            <v>240000</v>
          </cell>
          <cell r="K1335">
            <v>240000</v>
          </cell>
          <cell r="L1335">
            <v>0</v>
          </cell>
        </row>
        <row r="1340">
          <cell r="G1340">
            <v>72000</v>
          </cell>
          <cell r="H1340">
            <v>0</v>
          </cell>
          <cell r="I1340">
            <v>0</v>
          </cell>
          <cell r="J1340">
            <v>0</v>
          </cell>
          <cell r="K1340">
            <v>72000</v>
          </cell>
          <cell r="L1340">
            <v>0</v>
          </cell>
        </row>
        <row r="1344">
          <cell r="G1344">
            <v>120500</v>
          </cell>
          <cell r="H1344">
            <v>0</v>
          </cell>
          <cell r="I1344">
            <v>0</v>
          </cell>
          <cell r="J1344">
            <v>0</v>
          </cell>
          <cell r="K1344">
            <v>120500</v>
          </cell>
          <cell r="L1344">
            <v>0</v>
          </cell>
        </row>
        <row r="1360">
          <cell r="G1360">
            <v>100000</v>
          </cell>
          <cell r="H1360">
            <v>0</v>
          </cell>
          <cell r="I1360">
            <v>0</v>
          </cell>
          <cell r="J1360">
            <v>0</v>
          </cell>
          <cell r="K1360">
            <v>100000</v>
          </cell>
          <cell r="L1360">
            <v>0</v>
          </cell>
        </row>
        <row r="1368">
          <cell r="G1368">
            <v>50000</v>
          </cell>
          <cell r="H1368">
            <v>0</v>
          </cell>
          <cell r="I1368">
            <v>0</v>
          </cell>
          <cell r="J1368">
            <v>0</v>
          </cell>
          <cell r="K1368">
            <v>50000</v>
          </cell>
          <cell r="L1368">
            <v>0</v>
          </cell>
        </row>
        <row r="1387">
          <cell r="G1387">
            <v>105000</v>
          </cell>
          <cell r="K1387">
            <v>105000</v>
          </cell>
          <cell r="L1387">
            <v>0</v>
          </cell>
        </row>
        <row r="1397">
          <cell r="G1397">
            <v>72900</v>
          </cell>
          <cell r="H1397">
            <v>0</v>
          </cell>
          <cell r="I1397">
            <v>0</v>
          </cell>
          <cell r="J1397">
            <v>0</v>
          </cell>
          <cell r="K1397">
            <v>72900</v>
          </cell>
          <cell r="L1397">
            <v>0</v>
          </cell>
        </row>
        <row r="1406">
          <cell r="G1406">
            <v>9142181.7699999996</v>
          </cell>
          <cell r="H1406">
            <v>0</v>
          </cell>
          <cell r="I1406">
            <v>0</v>
          </cell>
          <cell r="J1406">
            <v>0</v>
          </cell>
          <cell r="K1406">
            <v>9142181.7699999996</v>
          </cell>
          <cell r="L1406">
            <v>0</v>
          </cell>
        </row>
        <row r="1415">
          <cell r="G1415">
            <v>84000</v>
          </cell>
          <cell r="H1415">
            <v>0</v>
          </cell>
          <cell r="I1415">
            <v>0</v>
          </cell>
          <cell r="J1415">
            <v>0</v>
          </cell>
          <cell r="K1415">
            <v>84000</v>
          </cell>
          <cell r="L1415">
            <v>0</v>
          </cell>
        </row>
        <row r="1420">
          <cell r="G1420">
            <v>378400</v>
          </cell>
          <cell r="I1420">
            <v>0</v>
          </cell>
          <cell r="K1420">
            <v>378400</v>
          </cell>
          <cell r="L1420">
            <v>0</v>
          </cell>
        </row>
        <row r="1425">
          <cell r="G1425">
            <v>200000</v>
          </cell>
          <cell r="H1425">
            <v>0</v>
          </cell>
          <cell r="I1425">
            <v>0</v>
          </cell>
          <cell r="J1425">
            <v>0</v>
          </cell>
          <cell r="K1425">
            <v>200000</v>
          </cell>
          <cell r="L1425">
            <v>0</v>
          </cell>
        </row>
        <row r="1429">
          <cell r="G1429">
            <v>600000</v>
          </cell>
          <cell r="H1429">
            <v>0</v>
          </cell>
          <cell r="I1429">
            <v>0</v>
          </cell>
          <cell r="J1429">
            <v>0</v>
          </cell>
          <cell r="K1429">
            <v>600000</v>
          </cell>
          <cell r="L1429">
            <v>0</v>
          </cell>
        </row>
        <row r="1435">
          <cell r="G1435">
            <v>4590000</v>
          </cell>
          <cell r="H1435">
            <v>0</v>
          </cell>
          <cell r="I1435">
            <v>0</v>
          </cell>
          <cell r="J1435">
            <v>0</v>
          </cell>
          <cell r="K1435">
            <v>4590000</v>
          </cell>
          <cell r="L1435">
            <v>0</v>
          </cell>
        </row>
        <row r="1439">
          <cell r="G1439">
            <v>1515000</v>
          </cell>
          <cell r="H1439">
            <v>0</v>
          </cell>
          <cell r="I1439">
            <v>0</v>
          </cell>
          <cell r="J1439">
            <v>0</v>
          </cell>
          <cell r="K1439">
            <v>1515000</v>
          </cell>
          <cell r="L1439">
            <v>0</v>
          </cell>
        </row>
        <row r="1446">
          <cell r="G1446">
            <v>645243</v>
          </cell>
          <cell r="K1446">
            <v>645243</v>
          </cell>
          <cell r="L1446">
            <v>0</v>
          </cell>
        </row>
        <row r="1448">
          <cell r="G1448">
            <v>30000</v>
          </cell>
          <cell r="H1448">
            <v>0</v>
          </cell>
          <cell r="I1448">
            <v>0</v>
          </cell>
          <cell r="J1448">
            <v>0</v>
          </cell>
          <cell r="K1448">
            <v>30000</v>
          </cell>
          <cell r="L1448">
            <v>0</v>
          </cell>
        </row>
        <row r="1452">
          <cell r="G1452">
            <v>201100</v>
          </cell>
          <cell r="H1452">
            <v>0</v>
          </cell>
          <cell r="I1452">
            <v>0</v>
          </cell>
          <cell r="J1452">
            <v>0</v>
          </cell>
          <cell r="K1452">
            <v>201100</v>
          </cell>
          <cell r="L1452">
            <v>0</v>
          </cell>
        </row>
        <row r="1465">
          <cell r="G1465">
            <v>2859996.29</v>
          </cell>
          <cell r="H1465">
            <v>0</v>
          </cell>
          <cell r="I1465">
            <v>0</v>
          </cell>
          <cell r="J1465">
            <v>0</v>
          </cell>
          <cell r="K1465">
            <v>2859996.29</v>
          </cell>
          <cell r="L1465">
            <v>0</v>
          </cell>
        </row>
        <row r="1468">
          <cell r="G1468">
            <v>570728</v>
          </cell>
          <cell r="H1468">
            <v>0</v>
          </cell>
          <cell r="I1468">
            <v>0</v>
          </cell>
          <cell r="J1468">
            <v>0</v>
          </cell>
          <cell r="K1468">
            <v>570728</v>
          </cell>
          <cell r="L1468">
            <v>0</v>
          </cell>
        </row>
        <row r="1472">
          <cell r="G1472">
            <v>21913947.030000001</v>
          </cell>
          <cell r="H1472">
            <v>0</v>
          </cell>
          <cell r="I1472">
            <v>0</v>
          </cell>
          <cell r="J1472">
            <v>0</v>
          </cell>
          <cell r="K1472">
            <v>21913947.030000001</v>
          </cell>
          <cell r="L1472">
            <v>0</v>
          </cell>
        </row>
        <row r="1489">
          <cell r="G1489">
            <v>11982778.050000001</v>
          </cell>
          <cell r="H1489">
            <v>11982778.050000001</v>
          </cell>
          <cell r="K1489">
            <v>11982778.050000001</v>
          </cell>
          <cell r="L1489">
            <v>11982778.050000001</v>
          </cell>
        </row>
        <row r="1490">
          <cell r="G1490">
            <v>1941739.17</v>
          </cell>
          <cell r="H1490">
            <v>0</v>
          </cell>
          <cell r="I1490">
            <v>0</v>
          </cell>
          <cell r="J1490">
            <v>0</v>
          </cell>
          <cell r="K1490">
            <v>1941739.17</v>
          </cell>
          <cell r="L1490">
            <v>0</v>
          </cell>
        </row>
        <row r="1493">
          <cell r="G1493">
            <v>18186775.819999997</v>
          </cell>
          <cell r="K1493">
            <v>18186775.819999997</v>
          </cell>
          <cell r="L1493">
            <v>0</v>
          </cell>
        </row>
        <row r="1501">
          <cell r="G1501">
            <v>12129000</v>
          </cell>
          <cell r="H1501">
            <v>0</v>
          </cell>
          <cell r="I1501">
            <v>0</v>
          </cell>
          <cell r="J1501">
            <v>0</v>
          </cell>
          <cell r="K1501">
            <v>12129000</v>
          </cell>
          <cell r="L1501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4"/>
  <sheetViews>
    <sheetView tabSelected="1" topLeftCell="A463" workbookViewId="0">
      <selection activeCell="B5" sqref="B5:H5"/>
    </sheetView>
  </sheetViews>
  <sheetFormatPr defaultRowHeight="15" x14ac:dyDescent="0.25"/>
  <cols>
    <col min="1" max="1" width="12.85546875" style="50" customWidth="1"/>
    <col min="2" max="2" width="84.85546875" style="50" customWidth="1"/>
    <col min="3" max="3" width="17.140625" style="51" hidden="1" customWidth="1"/>
    <col min="4" max="6" width="15.42578125" style="51" hidden="1" customWidth="1"/>
    <col min="7" max="7" width="18.42578125" style="52" bestFit="1" customWidth="1"/>
    <col min="8" max="8" width="16" style="53" customWidth="1"/>
    <col min="9" max="9" width="16.7109375" bestFit="1" customWidth="1"/>
  </cols>
  <sheetData>
    <row r="1" spans="1:9" ht="15" customHeight="1" x14ac:dyDescent="0.25">
      <c r="A1" s="59" t="s">
        <v>384</v>
      </c>
      <c r="B1" s="59"/>
      <c r="C1" s="59"/>
      <c r="D1" s="59"/>
      <c r="E1" s="59"/>
      <c r="F1" s="59"/>
      <c r="G1" s="59"/>
      <c r="H1" s="59"/>
    </row>
    <row r="2" spans="1:9" ht="15" customHeight="1" x14ac:dyDescent="0.25">
      <c r="A2" s="59" t="s">
        <v>385</v>
      </c>
      <c r="B2" s="59"/>
      <c r="C2" s="59"/>
      <c r="D2" s="59"/>
      <c r="E2" s="59"/>
      <c r="F2" s="59"/>
      <c r="G2" s="59"/>
      <c r="H2" s="59"/>
    </row>
    <row r="3" spans="1:9" ht="17.25" customHeight="1" x14ac:dyDescent="0.25">
      <c r="A3" s="59" t="s">
        <v>0</v>
      </c>
      <c r="B3" s="59"/>
      <c r="C3" s="59"/>
      <c r="D3" s="59"/>
      <c r="E3" s="59"/>
      <c r="F3" s="59"/>
      <c r="G3" s="59"/>
      <c r="H3" s="59"/>
    </row>
    <row r="4" spans="1:9" ht="17.25" customHeight="1" x14ac:dyDescent="0.25">
      <c r="A4" s="19"/>
      <c r="B4" s="59" t="s">
        <v>386</v>
      </c>
      <c r="C4" s="59"/>
      <c r="D4" s="59"/>
      <c r="E4" s="59"/>
      <c r="F4" s="59"/>
      <c r="G4" s="59"/>
      <c r="H4" s="59"/>
    </row>
    <row r="5" spans="1:9" ht="17.25" customHeight="1" x14ac:dyDescent="0.25">
      <c r="A5" s="19"/>
      <c r="B5" s="59" t="s">
        <v>387</v>
      </c>
      <c r="C5" s="59"/>
      <c r="D5" s="59"/>
      <c r="E5" s="59"/>
      <c r="F5" s="59"/>
      <c r="G5" s="59"/>
      <c r="H5" s="59"/>
    </row>
    <row r="6" spans="1:9" ht="17.25" customHeight="1" x14ac:dyDescent="0.25">
      <c r="A6" s="19"/>
      <c r="B6" s="59" t="s">
        <v>388</v>
      </c>
      <c r="C6" s="59"/>
      <c r="D6" s="59"/>
      <c r="E6" s="59"/>
      <c r="F6" s="59"/>
      <c r="G6" s="59"/>
      <c r="H6" s="59"/>
    </row>
    <row r="7" spans="1:9" x14ac:dyDescent="0.25">
      <c r="A7" s="59" t="s">
        <v>1</v>
      </c>
      <c r="B7" s="59"/>
      <c r="C7" s="59"/>
      <c r="D7" s="59"/>
      <c r="E7" s="59"/>
      <c r="F7" s="59"/>
      <c r="G7" s="59"/>
      <c r="H7" s="14"/>
    </row>
    <row r="8" spans="1:9" ht="48" customHeight="1" x14ac:dyDescent="0.25">
      <c r="A8" s="60" t="s">
        <v>2</v>
      </c>
      <c r="B8" s="60"/>
      <c r="C8" s="60"/>
      <c r="D8" s="60"/>
      <c r="E8" s="60"/>
      <c r="F8" s="60"/>
      <c r="G8" s="60"/>
      <c r="H8" s="60"/>
    </row>
    <row r="9" spans="1:9" x14ac:dyDescent="0.25">
      <c r="A9" s="15"/>
      <c r="B9" s="16"/>
      <c r="C9" s="17"/>
      <c r="D9" s="17"/>
      <c r="E9" s="17"/>
      <c r="F9" s="17"/>
      <c r="G9" s="18"/>
      <c r="H9" s="14"/>
    </row>
    <row r="10" spans="1:9" x14ac:dyDescent="0.25">
      <c r="A10" s="15" t="s">
        <v>1</v>
      </c>
      <c r="B10" s="19" t="s">
        <v>1</v>
      </c>
      <c r="C10" s="18"/>
      <c r="D10" s="18"/>
      <c r="E10" s="18"/>
      <c r="F10" s="18"/>
      <c r="G10" s="18" t="s">
        <v>1</v>
      </c>
      <c r="H10" s="20" t="s">
        <v>3</v>
      </c>
    </row>
    <row r="11" spans="1:9" s="1" customFormat="1" ht="78" customHeight="1" x14ac:dyDescent="0.25">
      <c r="A11" s="21" t="s">
        <v>4</v>
      </c>
      <c r="B11" s="22" t="s">
        <v>5</v>
      </c>
      <c r="C11" s="23" t="s">
        <v>6</v>
      </c>
      <c r="D11" s="24" t="s">
        <v>7</v>
      </c>
      <c r="E11" s="23" t="s">
        <v>8</v>
      </c>
      <c r="F11" s="25" t="s">
        <v>8</v>
      </c>
      <c r="G11" s="26" t="s">
        <v>6</v>
      </c>
      <c r="H11" s="27" t="s">
        <v>7</v>
      </c>
    </row>
    <row r="12" spans="1:9" s="3" customFormat="1" x14ac:dyDescent="0.25">
      <c r="A12" s="58" t="s">
        <v>9</v>
      </c>
      <c r="B12" s="58"/>
      <c r="C12" s="12" t="e">
        <f>C13+C16+C19+C22+C27+C33+C51+#REF!+C42</f>
        <v>#REF!</v>
      </c>
      <c r="D12" s="12" t="e">
        <f>D13+D16+D19+D22+D27+D33+D51+#REF!+D42</f>
        <v>#REF!</v>
      </c>
      <c r="E12" s="12" t="e">
        <f>E13+E16+E19+E22+E27+E33+E51+#REF!+E42</f>
        <v>#REF!</v>
      </c>
      <c r="F12" s="12" t="e">
        <f>F13+F16+F19+F22+F27+F33+F51+#REF!+F42</f>
        <v>#REF!</v>
      </c>
      <c r="G12" s="12">
        <f>G13+G16+G19+G22+G27+G33+G51+G42</f>
        <v>34346408.799999997</v>
      </c>
      <c r="H12" s="12">
        <f>H13+H16+H19+H22+H27+H33+H51+H42</f>
        <v>2015917.6</v>
      </c>
      <c r="I12" s="2"/>
    </row>
    <row r="13" spans="1:9" x14ac:dyDescent="0.25">
      <c r="A13" s="61" t="s">
        <v>10</v>
      </c>
      <c r="B13" s="61"/>
      <c r="C13" s="12">
        <f t="shared" ref="C13:H14" si="0">C14</f>
        <v>500000</v>
      </c>
      <c r="D13" s="12">
        <f t="shared" si="0"/>
        <v>0</v>
      </c>
      <c r="E13" s="12">
        <f t="shared" si="0"/>
        <v>0</v>
      </c>
      <c r="F13" s="12">
        <f t="shared" si="0"/>
        <v>0</v>
      </c>
      <c r="G13" s="12">
        <f t="shared" si="0"/>
        <v>500000</v>
      </c>
      <c r="H13" s="12">
        <f t="shared" si="0"/>
        <v>0</v>
      </c>
    </row>
    <row r="14" spans="1:9" s="4" customFormat="1" x14ac:dyDescent="0.25">
      <c r="A14" s="28" t="s">
        <v>11</v>
      </c>
      <c r="B14" s="21" t="s">
        <v>12</v>
      </c>
      <c r="C14" s="12">
        <f t="shared" si="0"/>
        <v>500000</v>
      </c>
      <c r="D14" s="12">
        <f t="shared" si="0"/>
        <v>0</v>
      </c>
      <c r="E14" s="12">
        <f t="shared" si="0"/>
        <v>0</v>
      </c>
      <c r="F14" s="12">
        <f t="shared" si="0"/>
        <v>0</v>
      </c>
      <c r="G14" s="12">
        <f t="shared" si="0"/>
        <v>500000</v>
      </c>
      <c r="H14" s="12">
        <f t="shared" si="0"/>
        <v>0</v>
      </c>
    </row>
    <row r="15" spans="1:9" x14ac:dyDescent="0.25">
      <c r="A15" s="29" t="s">
        <v>13</v>
      </c>
      <c r="B15" s="30" t="s">
        <v>14</v>
      </c>
      <c r="C15" s="12">
        <f>'[1]9.ведомства'!G285</f>
        <v>500000</v>
      </c>
      <c r="D15" s="12">
        <f>'[1]9.ведомства'!H285</f>
        <v>0</v>
      </c>
      <c r="E15" s="12">
        <f>'[1]9.ведомства'!I285</f>
        <v>0</v>
      </c>
      <c r="F15" s="12">
        <f>'[1]9.ведомства'!J285</f>
        <v>0</v>
      </c>
      <c r="G15" s="12">
        <f>'[1]9.ведомства'!K285</f>
        <v>500000</v>
      </c>
      <c r="H15" s="12">
        <f>'[1]9.ведомства'!L285</f>
        <v>0</v>
      </c>
    </row>
    <row r="16" spans="1:9" x14ac:dyDescent="0.25">
      <c r="A16" s="61" t="s">
        <v>15</v>
      </c>
      <c r="B16" s="61"/>
      <c r="C16" s="12">
        <f t="shared" ref="C16:H17" si="1">C17</f>
        <v>1400000</v>
      </c>
      <c r="D16" s="12">
        <f t="shared" si="1"/>
        <v>0</v>
      </c>
      <c r="E16" s="12">
        <f t="shared" si="1"/>
        <v>0</v>
      </c>
      <c r="F16" s="12">
        <f t="shared" si="1"/>
        <v>0</v>
      </c>
      <c r="G16" s="12">
        <f t="shared" si="1"/>
        <v>1400000</v>
      </c>
      <c r="H16" s="12">
        <f t="shared" si="1"/>
        <v>0</v>
      </c>
    </row>
    <row r="17" spans="1:8" s="4" customFormat="1" x14ac:dyDescent="0.25">
      <c r="A17" s="28" t="s">
        <v>16</v>
      </c>
      <c r="B17" s="21" t="s">
        <v>12</v>
      </c>
      <c r="C17" s="12">
        <f t="shared" si="1"/>
        <v>1400000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1400000</v>
      </c>
      <c r="H17" s="12">
        <f t="shared" si="1"/>
        <v>0</v>
      </c>
    </row>
    <row r="18" spans="1:8" x14ac:dyDescent="0.25">
      <c r="A18" s="29" t="s">
        <v>13</v>
      </c>
      <c r="B18" s="30" t="s">
        <v>14</v>
      </c>
      <c r="C18" s="12">
        <f>'[1]9.ведомства'!G334</f>
        <v>1400000</v>
      </c>
      <c r="D18" s="12">
        <f>'[1]9.ведомства'!H334</f>
        <v>0</v>
      </c>
      <c r="E18" s="12">
        <f>'[1]9.ведомства'!I334</f>
        <v>0</v>
      </c>
      <c r="F18" s="12">
        <f>'[1]9.ведомства'!J334</f>
        <v>0</v>
      </c>
      <c r="G18" s="12">
        <f>'[1]9.ведомства'!K334</f>
        <v>1400000</v>
      </c>
      <c r="H18" s="12">
        <f>'[1]9.ведомства'!L334</f>
        <v>0</v>
      </c>
    </row>
    <row r="19" spans="1:8" x14ac:dyDescent="0.25">
      <c r="A19" s="61" t="s">
        <v>17</v>
      </c>
      <c r="B19" s="61"/>
      <c r="C19" s="12">
        <f t="shared" ref="C19:H20" si="2">C20</f>
        <v>300000</v>
      </c>
      <c r="D19" s="12">
        <f t="shared" si="2"/>
        <v>0</v>
      </c>
      <c r="E19" s="12">
        <f t="shared" si="2"/>
        <v>0</v>
      </c>
      <c r="F19" s="12">
        <f t="shared" si="2"/>
        <v>0</v>
      </c>
      <c r="G19" s="12">
        <f t="shared" si="2"/>
        <v>300000</v>
      </c>
      <c r="H19" s="12">
        <f t="shared" si="2"/>
        <v>0</v>
      </c>
    </row>
    <row r="20" spans="1:8" s="4" customFormat="1" x14ac:dyDescent="0.25">
      <c r="A20" s="28" t="s">
        <v>18</v>
      </c>
      <c r="B20" s="21" t="s">
        <v>12</v>
      </c>
      <c r="C20" s="12">
        <f t="shared" si="2"/>
        <v>300000</v>
      </c>
      <c r="D20" s="12">
        <f t="shared" si="2"/>
        <v>0</v>
      </c>
      <c r="E20" s="12">
        <f t="shared" si="2"/>
        <v>0</v>
      </c>
      <c r="F20" s="12">
        <f t="shared" si="2"/>
        <v>0</v>
      </c>
      <c r="G20" s="12">
        <f t="shared" si="2"/>
        <v>300000</v>
      </c>
      <c r="H20" s="12">
        <f t="shared" si="2"/>
        <v>0</v>
      </c>
    </row>
    <row r="21" spans="1:8" x14ac:dyDescent="0.25">
      <c r="A21" s="29" t="s">
        <v>13</v>
      </c>
      <c r="B21" s="30" t="s">
        <v>14</v>
      </c>
      <c r="C21" s="12">
        <f>'[1]9.ведомства'!G290</f>
        <v>300000</v>
      </c>
      <c r="D21" s="12">
        <f>'[1]9.ведомства'!H290</f>
        <v>0</v>
      </c>
      <c r="E21" s="12">
        <f>'[1]9.ведомства'!I290</f>
        <v>0</v>
      </c>
      <c r="F21" s="12">
        <f>'[1]9.ведомства'!J290</f>
        <v>0</v>
      </c>
      <c r="G21" s="12">
        <f>'[1]9.ведомства'!K290</f>
        <v>300000</v>
      </c>
      <c r="H21" s="12">
        <f>'[1]9.ведомства'!L290</f>
        <v>0</v>
      </c>
    </row>
    <row r="22" spans="1:8" x14ac:dyDescent="0.25">
      <c r="A22" s="61" t="s">
        <v>19</v>
      </c>
      <c r="B22" s="61"/>
      <c r="C22" s="12">
        <f t="shared" ref="C22:H22" si="3">+C23+C25</f>
        <v>7148720</v>
      </c>
      <c r="D22" s="12">
        <f t="shared" si="3"/>
        <v>0</v>
      </c>
      <c r="E22" s="12">
        <f t="shared" si="3"/>
        <v>0</v>
      </c>
      <c r="F22" s="12">
        <f t="shared" si="3"/>
        <v>0</v>
      </c>
      <c r="G22" s="12">
        <f t="shared" si="3"/>
        <v>7148720</v>
      </c>
      <c r="H22" s="12">
        <f t="shared" si="3"/>
        <v>0</v>
      </c>
    </row>
    <row r="23" spans="1:8" s="4" customFormat="1" ht="36" x14ac:dyDescent="0.25">
      <c r="A23" s="29" t="s">
        <v>20</v>
      </c>
      <c r="B23" s="21" t="s">
        <v>21</v>
      </c>
      <c r="C23" s="12">
        <f t="shared" ref="C23:H23" si="4">SUM(C24:C24)</f>
        <v>400000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400000</v>
      </c>
      <c r="H23" s="12">
        <f t="shared" si="4"/>
        <v>0</v>
      </c>
    </row>
    <row r="24" spans="1:8" x14ac:dyDescent="0.25">
      <c r="A24" s="29" t="s">
        <v>22</v>
      </c>
      <c r="B24" s="21" t="s">
        <v>23</v>
      </c>
      <c r="C24" s="12">
        <f>'[1]9.ведомства'!G424</f>
        <v>400000</v>
      </c>
      <c r="D24" s="12">
        <f>'[1]9.ведомства'!H424</f>
        <v>0</v>
      </c>
      <c r="E24" s="12">
        <f>'[1]9.ведомства'!I424</f>
        <v>0</v>
      </c>
      <c r="F24" s="12">
        <f>'[1]9.ведомства'!J424</f>
        <v>0</v>
      </c>
      <c r="G24" s="12">
        <f>'[1]9.ведомства'!K424</f>
        <v>400000</v>
      </c>
      <c r="H24" s="12">
        <f>'[1]9.ведомства'!L424</f>
        <v>0</v>
      </c>
    </row>
    <row r="25" spans="1:8" x14ac:dyDescent="0.25">
      <c r="A25" s="29" t="s">
        <v>30</v>
      </c>
      <c r="B25" s="30" t="s">
        <v>31</v>
      </c>
      <c r="C25" s="12">
        <f t="shared" ref="C25:H25" si="5">C26</f>
        <v>6748720</v>
      </c>
      <c r="D25" s="12">
        <f t="shared" si="5"/>
        <v>0</v>
      </c>
      <c r="E25" s="12">
        <f t="shared" si="5"/>
        <v>0</v>
      </c>
      <c r="F25" s="12">
        <f t="shared" si="5"/>
        <v>0</v>
      </c>
      <c r="G25" s="12">
        <f t="shared" si="5"/>
        <v>6748720</v>
      </c>
      <c r="H25" s="12">
        <f t="shared" si="5"/>
        <v>0</v>
      </c>
    </row>
    <row r="26" spans="1:8" x14ac:dyDescent="0.25">
      <c r="A26" s="29" t="s">
        <v>13</v>
      </c>
      <c r="B26" s="30" t="s">
        <v>14</v>
      </c>
      <c r="C26" s="12">
        <f>'[1]8. разд '!F981</f>
        <v>6748720</v>
      </c>
      <c r="D26" s="12">
        <f>'[1]8. разд '!G981</f>
        <v>0</v>
      </c>
      <c r="E26" s="12">
        <f>'[1]8. разд '!H981</f>
        <v>0</v>
      </c>
      <c r="F26" s="12">
        <f>'[1]8. разд '!I981</f>
        <v>0</v>
      </c>
      <c r="G26" s="12">
        <f>'[1]8. разд '!J981</f>
        <v>6748720</v>
      </c>
      <c r="H26" s="12">
        <f>'[1]8. разд '!K981</f>
        <v>0</v>
      </c>
    </row>
    <row r="27" spans="1:8" x14ac:dyDescent="0.25">
      <c r="A27" s="61" t="s">
        <v>32</v>
      </c>
      <c r="B27" s="61"/>
      <c r="C27" s="12" t="e">
        <f>#REF!+C28+#REF!+C31+#REF!</f>
        <v>#REF!</v>
      </c>
      <c r="D27" s="12" t="e">
        <f>#REF!+D28+#REF!+D31+#REF!</f>
        <v>#REF!</v>
      </c>
      <c r="E27" s="12" t="e">
        <f>#REF!+E28+#REF!+E31+#REF!</f>
        <v>#REF!</v>
      </c>
      <c r="F27" s="12" t="e">
        <f>#REF!+F28+#REF!+F31+#REF!</f>
        <v>#REF!</v>
      </c>
      <c r="G27" s="12">
        <f>G28+G31</f>
        <v>2614289.41</v>
      </c>
      <c r="H27" s="12">
        <f>H28+H31</f>
        <v>1018328.21</v>
      </c>
    </row>
    <row r="28" spans="1:8" s="4" customFormat="1" ht="25.5" x14ac:dyDescent="0.25">
      <c r="A28" s="28" t="s">
        <v>33</v>
      </c>
      <c r="B28" s="31" t="s">
        <v>34</v>
      </c>
      <c r="C28" s="12">
        <f t="shared" ref="C28:H28" si="6">SUM(C29:C30)</f>
        <v>1015658</v>
      </c>
      <c r="D28" s="12">
        <f t="shared" si="6"/>
        <v>0</v>
      </c>
      <c r="E28" s="12">
        <f t="shared" si="6"/>
        <v>0</v>
      </c>
      <c r="F28" s="12">
        <f t="shared" si="6"/>
        <v>0</v>
      </c>
      <c r="G28" s="12">
        <f t="shared" si="6"/>
        <v>1015658</v>
      </c>
      <c r="H28" s="12">
        <f t="shared" si="6"/>
        <v>0</v>
      </c>
    </row>
    <row r="29" spans="1:8" x14ac:dyDescent="0.25">
      <c r="A29" s="29" t="s">
        <v>24</v>
      </c>
      <c r="B29" s="30" t="s">
        <v>25</v>
      </c>
      <c r="C29" s="12">
        <f>'[1]9.ведомства'!G726</f>
        <v>813000</v>
      </c>
      <c r="D29" s="12">
        <f>'[1]9.ведомства'!H726</f>
        <v>0</v>
      </c>
      <c r="E29" s="12">
        <f>'[1]9.ведомства'!I726</f>
        <v>0</v>
      </c>
      <c r="F29" s="12">
        <f>'[1]9.ведомства'!J726</f>
        <v>0</v>
      </c>
      <c r="G29" s="12">
        <f>'[1]9.ведомства'!K726</f>
        <v>813000</v>
      </c>
      <c r="H29" s="12">
        <f>'[1]9.ведомства'!L726</f>
        <v>0</v>
      </c>
    </row>
    <row r="30" spans="1:8" x14ac:dyDescent="0.25">
      <c r="A30" s="29" t="s">
        <v>28</v>
      </c>
      <c r="B30" s="21" t="s">
        <v>29</v>
      </c>
      <c r="C30" s="12">
        <f>'[1]9.ведомства'!G1297</f>
        <v>202658</v>
      </c>
      <c r="D30" s="12">
        <f>'[1]9.ведомства'!H1297</f>
        <v>0</v>
      </c>
      <c r="E30" s="12">
        <f>'[1]9.ведомства'!I1297</f>
        <v>0</v>
      </c>
      <c r="F30" s="12">
        <f>'[1]9.ведомства'!J1297</f>
        <v>0</v>
      </c>
      <c r="G30" s="12">
        <f>'[1]9.ведомства'!K1297</f>
        <v>202658</v>
      </c>
      <c r="H30" s="12">
        <f>'[1]9.ведомства'!L1297</f>
        <v>0</v>
      </c>
    </row>
    <row r="31" spans="1:8" ht="24" x14ac:dyDescent="0.25">
      <c r="A31" s="32" t="s">
        <v>35</v>
      </c>
      <c r="B31" s="21" t="s">
        <v>36</v>
      </c>
      <c r="C31" s="12">
        <f t="shared" ref="C31:H31" si="7">SUM(C32:C32)</f>
        <v>1598631.41</v>
      </c>
      <c r="D31" s="12">
        <f t="shared" si="7"/>
        <v>1018328.21</v>
      </c>
      <c r="E31" s="12">
        <f t="shared" si="7"/>
        <v>0</v>
      </c>
      <c r="F31" s="12">
        <f t="shared" si="7"/>
        <v>0</v>
      </c>
      <c r="G31" s="12">
        <f t="shared" si="7"/>
        <v>1598631.41</v>
      </c>
      <c r="H31" s="12">
        <f t="shared" si="7"/>
        <v>1018328.21</v>
      </c>
    </row>
    <row r="32" spans="1:8" x14ac:dyDescent="0.25">
      <c r="A32" s="29" t="s">
        <v>24</v>
      </c>
      <c r="B32" s="30" t="s">
        <v>25</v>
      </c>
      <c r="C32" s="12">
        <f>'[1]9.ведомства'!G728+'[1]9.ведомства'!G579</f>
        <v>1598631.41</v>
      </c>
      <c r="D32" s="12">
        <f>'[1]9.ведомства'!H728+'[1]9.ведомства'!H579</f>
        <v>1018328.21</v>
      </c>
      <c r="E32" s="12">
        <f>'[1]9.ведомства'!I728+'[1]9.ведомства'!I579</f>
        <v>0</v>
      </c>
      <c r="F32" s="12">
        <f>'[1]9.ведомства'!J728+'[1]9.ведомства'!J579</f>
        <v>0</v>
      </c>
      <c r="G32" s="12">
        <f>'[1]9.ведомства'!K728+'[1]9.ведомства'!K579</f>
        <v>1598631.41</v>
      </c>
      <c r="H32" s="12">
        <f>'[1]9.ведомства'!L728+'[1]9.ведомства'!L579</f>
        <v>1018328.21</v>
      </c>
    </row>
    <row r="33" spans="1:8" x14ac:dyDescent="0.25">
      <c r="A33" s="62" t="s">
        <v>37</v>
      </c>
      <c r="B33" s="63"/>
      <c r="C33" s="12" t="e">
        <f>C34+C36+#REF!+C40+C38</f>
        <v>#REF!</v>
      </c>
      <c r="D33" s="12" t="e">
        <f>D34+D36+#REF!+D40+D38</f>
        <v>#REF!</v>
      </c>
      <c r="E33" s="12" t="e">
        <f>E34+E36+#REF!+E40+E38</f>
        <v>#REF!</v>
      </c>
      <c r="F33" s="12" t="e">
        <f>F34+F36+#REF!+F40+F38</f>
        <v>#REF!</v>
      </c>
      <c r="G33" s="12">
        <f>G34+G36+G40+G38</f>
        <v>2519400</v>
      </c>
      <c r="H33" s="12">
        <f>H34+H36+H40+H38</f>
        <v>0</v>
      </c>
    </row>
    <row r="34" spans="1:8" s="4" customFormat="1" x14ac:dyDescent="0.25">
      <c r="A34" s="28" t="s">
        <v>38</v>
      </c>
      <c r="B34" s="21" t="s">
        <v>12</v>
      </c>
      <c r="C34" s="12" t="e">
        <f>#REF!+C35</f>
        <v>#REF!</v>
      </c>
      <c r="D34" s="12" t="e">
        <f>#REF!+D35</f>
        <v>#REF!</v>
      </c>
      <c r="E34" s="12" t="e">
        <f>#REF!+E35</f>
        <v>#REF!</v>
      </c>
      <c r="F34" s="12" t="e">
        <f>#REF!+F35</f>
        <v>#REF!</v>
      </c>
      <c r="G34" s="12">
        <f>G35</f>
        <v>600000</v>
      </c>
      <c r="H34" s="12">
        <f>H35</f>
        <v>0</v>
      </c>
    </row>
    <row r="35" spans="1:8" x14ac:dyDescent="0.25">
      <c r="A35" s="29" t="s">
        <v>28</v>
      </c>
      <c r="B35" s="21" t="s">
        <v>29</v>
      </c>
      <c r="C35" s="12">
        <f>'[1]9.ведомства'!G1019</f>
        <v>0</v>
      </c>
      <c r="D35" s="12">
        <f>'[1]9.ведомства'!H1019</f>
        <v>0</v>
      </c>
      <c r="E35" s="12">
        <f>'[1]9.ведомства'!I1019</f>
        <v>600000</v>
      </c>
      <c r="F35" s="12">
        <f>'[1]9.ведомства'!J1019</f>
        <v>0</v>
      </c>
      <c r="G35" s="12">
        <f>'[1]9.ведомства'!K1019</f>
        <v>600000</v>
      </c>
      <c r="H35" s="12">
        <f>'[1]9.ведомства'!L1019</f>
        <v>0</v>
      </c>
    </row>
    <row r="36" spans="1:8" s="4" customFormat="1" x14ac:dyDescent="0.25">
      <c r="A36" s="28" t="s">
        <v>39</v>
      </c>
      <c r="B36" s="21" t="s">
        <v>12</v>
      </c>
      <c r="C36" s="12" t="e">
        <f>#REF!+C37</f>
        <v>#REF!</v>
      </c>
      <c r="D36" s="12" t="e">
        <f>#REF!+D37</f>
        <v>#REF!</v>
      </c>
      <c r="E36" s="12" t="e">
        <f>#REF!+E37</f>
        <v>#REF!</v>
      </c>
      <c r="F36" s="12" t="e">
        <f>#REF!+F37</f>
        <v>#REF!</v>
      </c>
      <c r="G36" s="12">
        <f>G37</f>
        <v>1765000</v>
      </c>
      <c r="H36" s="12">
        <f>H37</f>
        <v>0</v>
      </c>
    </row>
    <row r="37" spans="1:8" x14ac:dyDescent="0.25">
      <c r="A37" s="29" t="s">
        <v>28</v>
      </c>
      <c r="B37" s="21" t="s">
        <v>29</v>
      </c>
      <c r="C37" s="12">
        <f>'[1]9.ведомства'!G1022</f>
        <v>0</v>
      </c>
      <c r="D37" s="12">
        <f>'[1]9.ведомства'!H1022</f>
        <v>0</v>
      </c>
      <c r="E37" s="12">
        <f>'[1]9.ведомства'!I1022</f>
        <v>1765000</v>
      </c>
      <c r="F37" s="12">
        <f>'[1]9.ведомства'!J1022</f>
        <v>0</v>
      </c>
      <c r="G37" s="12">
        <f>'[1]9.ведомства'!K1022</f>
        <v>1765000</v>
      </c>
      <c r="H37" s="12">
        <f>'[1]9.ведомства'!L1022</f>
        <v>0</v>
      </c>
    </row>
    <row r="38" spans="1:8" ht="25.5" x14ac:dyDescent="0.25">
      <c r="A38" s="29" t="s">
        <v>40</v>
      </c>
      <c r="B38" s="33" t="s">
        <v>41</v>
      </c>
      <c r="C38" s="12" t="e">
        <f>#REF!+C39</f>
        <v>#REF!</v>
      </c>
      <c r="D38" s="12" t="e">
        <f>#REF!+D39</f>
        <v>#REF!</v>
      </c>
      <c r="E38" s="12" t="e">
        <f>#REF!+E39</f>
        <v>#REF!</v>
      </c>
      <c r="F38" s="12" t="e">
        <f>#REF!+F39</f>
        <v>#REF!</v>
      </c>
      <c r="G38" s="12">
        <f>G39</f>
        <v>104400</v>
      </c>
      <c r="H38" s="12">
        <f>H39</f>
        <v>0</v>
      </c>
    </row>
    <row r="39" spans="1:8" x14ac:dyDescent="0.25">
      <c r="A39" s="29" t="s">
        <v>28</v>
      </c>
      <c r="B39" s="21" t="s">
        <v>29</v>
      </c>
      <c r="C39" s="12">
        <f>'[1]9.ведомства'!G1028</f>
        <v>0</v>
      </c>
      <c r="D39" s="12">
        <f>'[1]9.ведомства'!H1028</f>
        <v>0</v>
      </c>
      <c r="E39" s="12">
        <f>'[1]9.ведомства'!I1028</f>
        <v>104400</v>
      </c>
      <c r="F39" s="12">
        <f>'[1]9.ведомства'!J1028</f>
        <v>0</v>
      </c>
      <c r="G39" s="12">
        <f>'[1]9.ведомства'!K1028</f>
        <v>104400</v>
      </c>
      <c r="H39" s="12">
        <f>'[1]9.ведомства'!L1028</f>
        <v>0</v>
      </c>
    </row>
    <row r="40" spans="1:8" ht="25.5" x14ac:dyDescent="0.25">
      <c r="A40" s="29" t="s">
        <v>42</v>
      </c>
      <c r="B40" s="6" t="s">
        <v>43</v>
      </c>
      <c r="C40" s="12">
        <f t="shared" ref="C40:H40" si="8">C41</f>
        <v>50000</v>
      </c>
      <c r="D40" s="12">
        <f t="shared" si="8"/>
        <v>0</v>
      </c>
      <c r="E40" s="12">
        <f t="shared" si="8"/>
        <v>0</v>
      </c>
      <c r="F40" s="12">
        <f t="shared" si="8"/>
        <v>0</v>
      </c>
      <c r="G40" s="12">
        <f t="shared" si="8"/>
        <v>50000</v>
      </c>
      <c r="H40" s="12">
        <f t="shared" si="8"/>
        <v>0</v>
      </c>
    </row>
    <row r="41" spans="1:8" x14ac:dyDescent="0.25">
      <c r="A41" s="29" t="s">
        <v>13</v>
      </c>
      <c r="B41" s="30" t="s">
        <v>14</v>
      </c>
      <c r="C41" s="12">
        <f>'[1]9.ведомства'!G164</f>
        <v>50000</v>
      </c>
      <c r="D41" s="12">
        <f>'[1]9.ведомства'!H164</f>
        <v>0</v>
      </c>
      <c r="E41" s="12">
        <f>'[1]9.ведомства'!I164</f>
        <v>0</v>
      </c>
      <c r="F41" s="12">
        <f>'[1]9.ведомства'!J164</f>
        <v>0</v>
      </c>
      <c r="G41" s="12">
        <f>'[1]9.ведомства'!K164</f>
        <v>50000</v>
      </c>
      <c r="H41" s="12">
        <f>'[1]9.ведомства'!L164</f>
        <v>0</v>
      </c>
    </row>
    <row r="42" spans="1:8" x14ac:dyDescent="0.25">
      <c r="A42" s="64" t="s">
        <v>44</v>
      </c>
      <c r="B42" s="65"/>
      <c r="C42" s="12" t="e">
        <f>#REF!+#REF!+#REF!+C47+C45+C49+#REF!+C43</f>
        <v>#REF!</v>
      </c>
      <c r="D42" s="12" t="e">
        <f>#REF!+#REF!+#REF!+D47+D45+D49+#REF!+D43</f>
        <v>#REF!</v>
      </c>
      <c r="E42" s="12" t="e">
        <f>#REF!+#REF!+#REF!+E47+E45+E49+#REF!+E43</f>
        <v>#REF!</v>
      </c>
      <c r="F42" s="12" t="e">
        <f>#REF!+#REF!+#REF!+F47+F45+F49+#REF!+F43</f>
        <v>#REF!</v>
      </c>
      <c r="G42" s="12">
        <f>G47+G45+G49+G43</f>
        <v>19363999.390000001</v>
      </c>
      <c r="H42" s="12">
        <f>H47+H45+H49+H43</f>
        <v>997589.39</v>
      </c>
    </row>
    <row r="43" spans="1:8" ht="38.25" x14ac:dyDescent="0.25">
      <c r="A43" s="29" t="s">
        <v>45</v>
      </c>
      <c r="B43" s="33" t="s">
        <v>46</v>
      </c>
      <c r="C43" s="12">
        <f t="shared" ref="C43:H43" si="9">C44</f>
        <v>100100</v>
      </c>
      <c r="D43" s="12">
        <f t="shared" si="9"/>
        <v>100100</v>
      </c>
      <c r="E43" s="12">
        <f t="shared" si="9"/>
        <v>0</v>
      </c>
      <c r="F43" s="12">
        <f t="shared" si="9"/>
        <v>0</v>
      </c>
      <c r="G43" s="12">
        <f t="shared" si="9"/>
        <v>100100</v>
      </c>
      <c r="H43" s="12">
        <f t="shared" si="9"/>
        <v>100100</v>
      </c>
    </row>
    <row r="44" spans="1:8" x14ac:dyDescent="0.25">
      <c r="A44" s="29" t="s">
        <v>28</v>
      </c>
      <c r="B44" s="21" t="s">
        <v>29</v>
      </c>
      <c r="C44" s="12">
        <f>'[1]9.ведомства'!G1105</f>
        <v>100100</v>
      </c>
      <c r="D44" s="12">
        <f>'[1]9.ведомства'!H1105</f>
        <v>100100</v>
      </c>
      <c r="E44" s="12">
        <f>'[1]9.ведомства'!I1105</f>
        <v>0</v>
      </c>
      <c r="F44" s="12">
        <f>'[1]9.ведомства'!J1105</f>
        <v>0</v>
      </c>
      <c r="G44" s="12">
        <f>'[1]9.ведомства'!K1105</f>
        <v>100100</v>
      </c>
      <c r="H44" s="12">
        <f>'[1]9.ведомства'!L1105</f>
        <v>100100</v>
      </c>
    </row>
    <row r="45" spans="1:8" ht="38.25" x14ac:dyDescent="0.25">
      <c r="A45" s="32" t="s">
        <v>48</v>
      </c>
      <c r="B45" s="34" t="s">
        <v>49</v>
      </c>
      <c r="C45" s="12">
        <f t="shared" ref="C45:H45" si="10">C46</f>
        <v>533704.39</v>
      </c>
      <c r="D45" s="12">
        <f t="shared" si="10"/>
        <v>533704.39</v>
      </c>
      <c r="E45" s="12">
        <f t="shared" si="10"/>
        <v>0</v>
      </c>
      <c r="F45" s="12">
        <f t="shared" si="10"/>
        <v>0</v>
      </c>
      <c r="G45" s="12">
        <f t="shared" si="10"/>
        <v>533704.39</v>
      </c>
      <c r="H45" s="12">
        <f t="shared" si="10"/>
        <v>533704.39</v>
      </c>
    </row>
    <row r="46" spans="1:8" x14ac:dyDescent="0.25">
      <c r="A46" s="29" t="s">
        <v>28</v>
      </c>
      <c r="B46" s="21" t="s">
        <v>29</v>
      </c>
      <c r="C46" s="12">
        <f>'[1]9.ведомства'!G1047</f>
        <v>533704.39</v>
      </c>
      <c r="D46" s="12">
        <f>'[1]9.ведомства'!H1047</f>
        <v>533704.39</v>
      </c>
      <c r="E46" s="12">
        <f>'[1]9.ведомства'!I1047</f>
        <v>0</v>
      </c>
      <c r="F46" s="12">
        <f>'[1]9.ведомства'!J1047</f>
        <v>0</v>
      </c>
      <c r="G46" s="12">
        <f>'[1]9.ведомства'!K1047</f>
        <v>533704.39</v>
      </c>
      <c r="H46" s="12">
        <f>'[1]9.ведомства'!L1047</f>
        <v>533704.39</v>
      </c>
    </row>
    <row r="47" spans="1:8" ht="38.25" x14ac:dyDescent="0.25">
      <c r="A47" s="32" t="s">
        <v>50</v>
      </c>
      <c r="B47" s="6" t="s">
        <v>51</v>
      </c>
      <c r="C47" s="12">
        <f t="shared" ref="C47:H47" si="11">C48</f>
        <v>18366410</v>
      </c>
      <c r="D47" s="12">
        <f t="shared" si="11"/>
        <v>0</v>
      </c>
      <c r="E47" s="12">
        <f t="shared" si="11"/>
        <v>0</v>
      </c>
      <c r="F47" s="12">
        <f t="shared" si="11"/>
        <v>0</v>
      </c>
      <c r="G47" s="12">
        <f t="shared" si="11"/>
        <v>18366410</v>
      </c>
      <c r="H47" s="12">
        <f t="shared" si="11"/>
        <v>0</v>
      </c>
    </row>
    <row r="48" spans="1:8" x14ac:dyDescent="0.25">
      <c r="A48" s="29" t="s">
        <v>28</v>
      </c>
      <c r="B48" s="21" t="s">
        <v>29</v>
      </c>
      <c r="C48" s="12">
        <f>'[1]9.ведомства'!G1051</f>
        <v>18366410</v>
      </c>
      <c r="D48" s="12">
        <f>'[1]9.ведомства'!H1051</f>
        <v>0</v>
      </c>
      <c r="E48" s="12">
        <f>'[1]9.ведомства'!I1051</f>
        <v>0</v>
      </c>
      <c r="F48" s="12">
        <f>'[1]9.ведомства'!J1051</f>
        <v>0</v>
      </c>
      <c r="G48" s="12">
        <f>'[1]9.ведомства'!K1051</f>
        <v>18366410</v>
      </c>
      <c r="H48" s="12">
        <f>'[1]9.ведомства'!L1051</f>
        <v>0</v>
      </c>
    </row>
    <row r="49" spans="1:8" ht="48" x14ac:dyDescent="0.25">
      <c r="A49" s="32" t="s">
        <v>52</v>
      </c>
      <c r="B49" s="21" t="s">
        <v>47</v>
      </c>
      <c r="C49" s="12">
        <f t="shared" ref="C49:H49" si="12">C50</f>
        <v>344319.66</v>
      </c>
      <c r="D49" s="12">
        <f t="shared" si="12"/>
        <v>344319.66</v>
      </c>
      <c r="E49" s="12">
        <f t="shared" si="12"/>
        <v>19465.34</v>
      </c>
      <c r="F49" s="12">
        <f t="shared" si="12"/>
        <v>19465.34</v>
      </c>
      <c r="G49" s="12">
        <f t="shared" si="12"/>
        <v>363785</v>
      </c>
      <c r="H49" s="12">
        <f t="shared" si="12"/>
        <v>363785</v>
      </c>
    </row>
    <row r="50" spans="1:8" x14ac:dyDescent="0.25">
      <c r="A50" s="29" t="s">
        <v>24</v>
      </c>
      <c r="B50" s="30" t="s">
        <v>25</v>
      </c>
      <c r="C50" s="12">
        <f>'[1]9.ведомства'!G500</f>
        <v>344319.66</v>
      </c>
      <c r="D50" s="12">
        <f>'[1]9.ведомства'!H500</f>
        <v>344319.66</v>
      </c>
      <c r="E50" s="12">
        <f>'[1]9.ведомства'!I500</f>
        <v>19465.34</v>
      </c>
      <c r="F50" s="12">
        <f>'[1]9.ведомства'!J500</f>
        <v>19465.34</v>
      </c>
      <c r="G50" s="12">
        <f>'[1]9.ведомства'!K500</f>
        <v>363785</v>
      </c>
      <c r="H50" s="12">
        <f>'[1]9.ведомства'!L500</f>
        <v>363785</v>
      </c>
    </row>
    <row r="51" spans="1:8" x14ac:dyDescent="0.25">
      <c r="A51" s="61" t="s">
        <v>53</v>
      </c>
      <c r="B51" s="61"/>
      <c r="C51" s="12" t="e">
        <f>C52+#REF!+#REF!</f>
        <v>#REF!</v>
      </c>
      <c r="D51" s="12" t="e">
        <f>D52+#REF!+#REF!</f>
        <v>#REF!</v>
      </c>
      <c r="E51" s="12" t="e">
        <f>E52+#REF!+#REF!</f>
        <v>#REF!</v>
      </c>
      <c r="F51" s="12" t="e">
        <f>F52+#REF!+#REF!</f>
        <v>#REF!</v>
      </c>
      <c r="G51" s="12">
        <f>G52</f>
        <v>500000</v>
      </c>
      <c r="H51" s="12">
        <f>H52</f>
        <v>0</v>
      </c>
    </row>
    <row r="52" spans="1:8" s="4" customFormat="1" x14ac:dyDescent="0.25">
      <c r="A52" s="28" t="s">
        <v>54</v>
      </c>
      <c r="B52" s="31" t="s">
        <v>55</v>
      </c>
      <c r="C52" s="12">
        <f t="shared" ref="C52:H52" si="13">C53</f>
        <v>500000</v>
      </c>
      <c r="D52" s="12">
        <f t="shared" si="13"/>
        <v>0</v>
      </c>
      <c r="E52" s="12">
        <f t="shared" si="13"/>
        <v>0</v>
      </c>
      <c r="F52" s="12">
        <f t="shared" si="13"/>
        <v>0</v>
      </c>
      <c r="G52" s="12">
        <f t="shared" si="13"/>
        <v>500000</v>
      </c>
      <c r="H52" s="12">
        <f t="shared" si="13"/>
        <v>0</v>
      </c>
    </row>
    <row r="53" spans="1:8" x14ac:dyDescent="0.25">
      <c r="A53" s="29" t="s">
        <v>28</v>
      </c>
      <c r="B53" s="21" t="s">
        <v>29</v>
      </c>
      <c r="C53" s="12">
        <f>'[1]9.ведомства'!G1250</f>
        <v>500000</v>
      </c>
      <c r="D53" s="12">
        <f>'[1]9.ведомства'!H1250</f>
        <v>0</v>
      </c>
      <c r="E53" s="12">
        <f>'[1]9.ведомства'!I1250</f>
        <v>0</v>
      </c>
      <c r="F53" s="12">
        <f>'[1]9.ведомства'!J1250</f>
        <v>0</v>
      </c>
      <c r="G53" s="12">
        <f>'[1]9.ведомства'!K1250</f>
        <v>500000</v>
      </c>
      <c r="H53" s="12">
        <f>'[1]9.ведомства'!L1250</f>
        <v>0</v>
      </c>
    </row>
    <row r="54" spans="1:8" s="4" customFormat="1" x14ac:dyDescent="0.25">
      <c r="A54" s="61" t="s">
        <v>56</v>
      </c>
      <c r="B54" s="61"/>
      <c r="C54" s="12" t="e">
        <f t="shared" ref="C54:H54" si="14">C55+C60+C63</f>
        <v>#REF!</v>
      </c>
      <c r="D54" s="12" t="e">
        <f t="shared" si="14"/>
        <v>#REF!</v>
      </c>
      <c r="E54" s="12" t="e">
        <f t="shared" si="14"/>
        <v>#REF!</v>
      </c>
      <c r="F54" s="12" t="e">
        <f t="shared" si="14"/>
        <v>#REF!</v>
      </c>
      <c r="G54" s="12">
        <f t="shared" si="14"/>
        <v>1299800</v>
      </c>
      <c r="H54" s="12">
        <f t="shared" si="14"/>
        <v>0</v>
      </c>
    </row>
    <row r="55" spans="1:8" s="5" customFormat="1" ht="26.25" customHeight="1" x14ac:dyDescent="0.25">
      <c r="A55" s="61" t="s">
        <v>57</v>
      </c>
      <c r="B55" s="61"/>
      <c r="C55" s="12" t="e">
        <f>C56+#REF!+#REF!+C58</f>
        <v>#REF!</v>
      </c>
      <c r="D55" s="12" t="e">
        <f>D56+#REF!+#REF!+D58</f>
        <v>#REF!</v>
      </c>
      <c r="E55" s="12" t="e">
        <f>E56+#REF!+#REF!+E58</f>
        <v>#REF!</v>
      </c>
      <c r="F55" s="12" t="e">
        <f>F56+#REF!+#REF!+F58</f>
        <v>#REF!</v>
      </c>
      <c r="G55" s="12">
        <f>G56+G58</f>
        <v>258000</v>
      </c>
      <c r="H55" s="12">
        <f>H56+H58</f>
        <v>0</v>
      </c>
    </row>
    <row r="56" spans="1:8" s="4" customFormat="1" x14ac:dyDescent="0.25">
      <c r="A56" s="29" t="s">
        <v>58</v>
      </c>
      <c r="B56" s="21" t="s">
        <v>12</v>
      </c>
      <c r="C56" s="12">
        <f t="shared" ref="C56:H56" si="15">C57</f>
        <v>60000</v>
      </c>
      <c r="D56" s="12">
        <f t="shared" si="15"/>
        <v>0</v>
      </c>
      <c r="E56" s="12">
        <f t="shared" si="15"/>
        <v>0</v>
      </c>
      <c r="F56" s="12">
        <f t="shared" si="15"/>
        <v>0</v>
      </c>
      <c r="G56" s="12">
        <f t="shared" si="15"/>
        <v>60000</v>
      </c>
      <c r="H56" s="12">
        <f t="shared" si="15"/>
        <v>0</v>
      </c>
    </row>
    <row r="57" spans="1:8" x14ac:dyDescent="0.25">
      <c r="A57" s="29" t="s">
        <v>13</v>
      </c>
      <c r="B57" s="30" t="s">
        <v>14</v>
      </c>
      <c r="C57" s="12">
        <f>'[1]9.ведомства'!G213</f>
        <v>60000</v>
      </c>
      <c r="D57" s="12">
        <f>'[1]9.ведомства'!H213</f>
        <v>0</v>
      </c>
      <c r="E57" s="12">
        <f>'[1]9.ведомства'!I213</f>
        <v>0</v>
      </c>
      <c r="F57" s="12">
        <f>'[1]9.ведомства'!J213</f>
        <v>0</v>
      </c>
      <c r="G57" s="12">
        <f>'[1]9.ведомства'!K213</f>
        <v>60000</v>
      </c>
      <c r="H57" s="12">
        <f>'[1]9.ведомства'!L213</f>
        <v>0</v>
      </c>
    </row>
    <row r="58" spans="1:8" ht="25.5" x14ac:dyDescent="0.25">
      <c r="A58" s="32" t="s">
        <v>59</v>
      </c>
      <c r="B58" s="33" t="s">
        <v>60</v>
      </c>
      <c r="C58" s="12">
        <f t="shared" ref="C58:H58" si="16">C59</f>
        <v>198000</v>
      </c>
      <c r="D58" s="12">
        <f t="shared" si="16"/>
        <v>0</v>
      </c>
      <c r="E58" s="12">
        <f t="shared" si="16"/>
        <v>0</v>
      </c>
      <c r="F58" s="12">
        <f t="shared" si="16"/>
        <v>0</v>
      </c>
      <c r="G58" s="12">
        <f t="shared" si="16"/>
        <v>198000</v>
      </c>
      <c r="H58" s="12">
        <f t="shared" si="16"/>
        <v>0</v>
      </c>
    </row>
    <row r="59" spans="1:8" x14ac:dyDescent="0.25">
      <c r="A59" s="29" t="s">
        <v>13</v>
      </c>
      <c r="B59" s="30" t="s">
        <v>14</v>
      </c>
      <c r="C59" s="12">
        <f>'[1]9.ведомства'!G221</f>
        <v>198000</v>
      </c>
      <c r="D59" s="12">
        <f>'[1]9.ведомства'!H221</f>
        <v>0</v>
      </c>
      <c r="E59" s="12">
        <f>'[1]9.ведомства'!I221</f>
        <v>0</v>
      </c>
      <c r="F59" s="12">
        <f>'[1]9.ведомства'!J221</f>
        <v>0</v>
      </c>
      <c r="G59" s="12">
        <f>'[1]9.ведомства'!K221</f>
        <v>198000</v>
      </c>
      <c r="H59" s="12">
        <f>'[1]9.ведомства'!L221</f>
        <v>0</v>
      </c>
    </row>
    <row r="60" spans="1:8" x14ac:dyDescent="0.25">
      <c r="A60" s="61" t="s">
        <v>61</v>
      </c>
      <c r="B60" s="61"/>
      <c r="C60" s="12">
        <f t="shared" ref="C60:H61" si="17">C61</f>
        <v>100000</v>
      </c>
      <c r="D60" s="12">
        <f t="shared" si="17"/>
        <v>0</v>
      </c>
      <c r="E60" s="12">
        <f t="shared" si="17"/>
        <v>0</v>
      </c>
      <c r="F60" s="12">
        <f t="shared" si="17"/>
        <v>0</v>
      </c>
      <c r="G60" s="12">
        <f t="shared" si="17"/>
        <v>100000</v>
      </c>
      <c r="H60" s="12">
        <f t="shared" si="17"/>
        <v>0</v>
      </c>
    </row>
    <row r="61" spans="1:8" s="4" customFormat="1" x14ac:dyDescent="0.25">
      <c r="A61" s="28" t="s">
        <v>62</v>
      </c>
      <c r="B61" s="21" t="s">
        <v>12</v>
      </c>
      <c r="C61" s="12">
        <f t="shared" si="17"/>
        <v>100000</v>
      </c>
      <c r="D61" s="12">
        <f t="shared" si="17"/>
        <v>0</v>
      </c>
      <c r="E61" s="12">
        <f t="shared" si="17"/>
        <v>0</v>
      </c>
      <c r="F61" s="12">
        <f t="shared" si="17"/>
        <v>0</v>
      </c>
      <c r="G61" s="12">
        <f t="shared" si="17"/>
        <v>100000</v>
      </c>
      <c r="H61" s="12">
        <f t="shared" si="17"/>
        <v>0</v>
      </c>
    </row>
    <row r="62" spans="1:8" x14ac:dyDescent="0.25">
      <c r="A62" s="29" t="s">
        <v>13</v>
      </c>
      <c r="B62" s="30" t="s">
        <v>14</v>
      </c>
      <c r="C62" s="12">
        <f>'[1]9.ведомства'!G225</f>
        <v>100000</v>
      </c>
      <c r="D62" s="12">
        <f>'[1]9.ведомства'!H225</f>
        <v>0</v>
      </c>
      <c r="E62" s="12">
        <f>'[1]9.ведомства'!I225</f>
        <v>0</v>
      </c>
      <c r="F62" s="12">
        <f>'[1]9.ведомства'!J225</f>
        <v>0</v>
      </c>
      <c r="G62" s="12">
        <f>'[1]9.ведомства'!K225</f>
        <v>100000</v>
      </c>
      <c r="H62" s="12">
        <f>'[1]9.ведомства'!L225</f>
        <v>0</v>
      </c>
    </row>
    <row r="63" spans="1:8" x14ac:dyDescent="0.25">
      <c r="A63" s="66" t="s">
        <v>63</v>
      </c>
      <c r="B63" s="67"/>
      <c r="C63" s="12" t="e">
        <f>#REF!+C66+C68+C64</f>
        <v>#REF!</v>
      </c>
      <c r="D63" s="12" t="e">
        <f>#REF!+D66+D68+D64</f>
        <v>#REF!</v>
      </c>
      <c r="E63" s="12" t="e">
        <f>#REF!+E66+E68+E64</f>
        <v>#REF!</v>
      </c>
      <c r="F63" s="12" t="e">
        <f>#REF!+F66+F68+F64</f>
        <v>#REF!</v>
      </c>
      <c r="G63" s="12">
        <f>G66+G68+G64</f>
        <v>941800</v>
      </c>
      <c r="H63" s="12">
        <f>H66+H68+H64</f>
        <v>0</v>
      </c>
    </row>
    <row r="64" spans="1:8" ht="25.5" x14ac:dyDescent="0.25">
      <c r="A64" s="29" t="s">
        <v>64</v>
      </c>
      <c r="B64" s="6" t="s">
        <v>65</v>
      </c>
      <c r="C64" s="12">
        <f t="shared" ref="C64:H64" si="18">C65</f>
        <v>263700</v>
      </c>
      <c r="D64" s="12">
        <f t="shared" si="18"/>
        <v>0</v>
      </c>
      <c r="E64" s="12">
        <f t="shared" si="18"/>
        <v>0</v>
      </c>
      <c r="F64" s="12">
        <f t="shared" si="18"/>
        <v>0</v>
      </c>
      <c r="G64" s="12">
        <f t="shared" si="18"/>
        <v>263700</v>
      </c>
      <c r="H64" s="12">
        <f t="shared" si="18"/>
        <v>0</v>
      </c>
    </row>
    <row r="65" spans="1:8" x14ac:dyDescent="0.25">
      <c r="A65" s="29" t="s">
        <v>13</v>
      </c>
      <c r="B65" s="30" t="s">
        <v>14</v>
      </c>
      <c r="C65" s="12">
        <f>'[1]9.ведомства'!G341</f>
        <v>263700</v>
      </c>
      <c r="D65" s="12">
        <f>'[1]9.ведомства'!H341</f>
        <v>0</v>
      </c>
      <c r="E65" s="12">
        <f>'[1]9.ведомства'!I341</f>
        <v>0</v>
      </c>
      <c r="F65" s="12">
        <f>'[1]9.ведомства'!J341</f>
        <v>0</v>
      </c>
      <c r="G65" s="12">
        <f>'[1]9.ведомства'!K341</f>
        <v>263700</v>
      </c>
      <c r="H65" s="12">
        <f>'[1]9.ведомства'!L341</f>
        <v>0</v>
      </c>
    </row>
    <row r="66" spans="1:8" ht="25.5" x14ac:dyDescent="0.25">
      <c r="A66" s="29" t="s">
        <v>66</v>
      </c>
      <c r="B66" s="6" t="s">
        <v>67</v>
      </c>
      <c r="C66" s="12">
        <f t="shared" ref="C66:H66" si="19">C67</f>
        <v>100400</v>
      </c>
      <c r="D66" s="12">
        <f t="shared" si="19"/>
        <v>0</v>
      </c>
      <c r="E66" s="12">
        <f t="shared" si="19"/>
        <v>0</v>
      </c>
      <c r="F66" s="12">
        <f t="shared" si="19"/>
        <v>0</v>
      </c>
      <c r="G66" s="12">
        <f t="shared" si="19"/>
        <v>100400</v>
      </c>
      <c r="H66" s="12">
        <f t="shared" si="19"/>
        <v>0</v>
      </c>
    </row>
    <row r="67" spans="1:8" x14ac:dyDescent="0.25">
      <c r="A67" s="29" t="s">
        <v>26</v>
      </c>
      <c r="B67" s="21" t="s">
        <v>27</v>
      </c>
      <c r="C67" s="12">
        <f>'[1]9.ведомства'!G802</f>
        <v>100400</v>
      </c>
      <c r="D67" s="12">
        <f>'[1]9.ведомства'!H802</f>
        <v>0</v>
      </c>
      <c r="E67" s="12">
        <f>'[1]9.ведомства'!I802</f>
        <v>0</v>
      </c>
      <c r="F67" s="12">
        <f>'[1]9.ведомства'!J802</f>
        <v>0</v>
      </c>
      <c r="G67" s="12">
        <f>'[1]9.ведомства'!K802</f>
        <v>100400</v>
      </c>
      <c r="H67" s="12">
        <f>'[1]9.ведомства'!L802</f>
        <v>0</v>
      </c>
    </row>
    <row r="68" spans="1:8" x14ac:dyDescent="0.25">
      <c r="A68" s="29" t="s">
        <v>68</v>
      </c>
      <c r="B68" s="6" t="s">
        <v>69</v>
      </c>
      <c r="C68" s="12">
        <f t="shared" ref="C68:H68" si="20">C69</f>
        <v>577700</v>
      </c>
      <c r="D68" s="12">
        <f t="shared" si="20"/>
        <v>0</v>
      </c>
      <c r="E68" s="12">
        <f t="shared" si="20"/>
        <v>0</v>
      </c>
      <c r="F68" s="12">
        <f t="shared" si="20"/>
        <v>0</v>
      </c>
      <c r="G68" s="12">
        <f t="shared" si="20"/>
        <v>577700</v>
      </c>
      <c r="H68" s="12">
        <f t="shared" si="20"/>
        <v>0</v>
      </c>
    </row>
    <row r="69" spans="1:8" x14ac:dyDescent="0.25">
      <c r="A69" s="29" t="s">
        <v>26</v>
      </c>
      <c r="B69" s="21" t="s">
        <v>27</v>
      </c>
      <c r="C69" s="12">
        <f>'[1]9.ведомства'!G804</f>
        <v>577700</v>
      </c>
      <c r="D69" s="12">
        <f>'[1]9.ведомства'!H804</f>
        <v>0</v>
      </c>
      <c r="E69" s="12">
        <f>'[1]9.ведомства'!I804</f>
        <v>0</v>
      </c>
      <c r="F69" s="12">
        <f>'[1]9.ведомства'!J804</f>
        <v>0</v>
      </c>
      <c r="G69" s="12">
        <f>'[1]9.ведомства'!K804</f>
        <v>577700</v>
      </c>
      <c r="H69" s="12">
        <f>'[1]9.ведомства'!L804</f>
        <v>0</v>
      </c>
    </row>
    <row r="70" spans="1:8" s="5" customFormat="1" ht="19.5" customHeight="1" x14ac:dyDescent="0.25">
      <c r="A70" s="61" t="s">
        <v>70</v>
      </c>
      <c r="B70" s="61"/>
      <c r="C70" s="12" t="e">
        <f t="shared" ref="C70:H70" si="21">C71+C86+C112+C141</f>
        <v>#REF!</v>
      </c>
      <c r="D70" s="12" t="e">
        <f t="shared" si="21"/>
        <v>#REF!</v>
      </c>
      <c r="E70" s="12" t="e">
        <f t="shared" si="21"/>
        <v>#REF!</v>
      </c>
      <c r="F70" s="12" t="e">
        <f t="shared" si="21"/>
        <v>#REF!</v>
      </c>
      <c r="G70" s="12">
        <f t="shared" si="21"/>
        <v>52196044.289999999</v>
      </c>
      <c r="H70" s="12">
        <f t="shared" si="21"/>
        <v>9449.9</v>
      </c>
    </row>
    <row r="71" spans="1:8" x14ac:dyDescent="0.25">
      <c r="A71" s="61" t="s">
        <v>71</v>
      </c>
      <c r="B71" s="61"/>
      <c r="C71" s="12" t="e">
        <f>C72+#REF!+#REF!+C74+C76+C78+C80+C82+C84+#REF!+#REF!+#REF!</f>
        <v>#REF!</v>
      </c>
      <c r="D71" s="12" t="e">
        <f>D72+#REF!+#REF!+D74+D76+D78+D80+D82+D84+#REF!+#REF!+#REF!</f>
        <v>#REF!</v>
      </c>
      <c r="E71" s="12" t="e">
        <f>E72+#REF!+#REF!+E74+E76+E78+E80+E82+E84+#REF!+#REF!+#REF!</f>
        <v>#REF!</v>
      </c>
      <c r="F71" s="12" t="e">
        <f>F72+#REF!+#REF!+F74+F76+F78+F80+F82+F84+#REF!+#REF!+#REF!</f>
        <v>#REF!</v>
      </c>
      <c r="G71" s="12">
        <f>G72+G74+G76+G78+G80+G82+G84</f>
        <v>41391853.090000004</v>
      </c>
      <c r="H71" s="12">
        <f>H72+H74+H76+H78+H80+H82+H84</f>
        <v>0</v>
      </c>
    </row>
    <row r="72" spans="1:8" s="4" customFormat="1" x14ac:dyDescent="0.25">
      <c r="A72" s="28" t="s">
        <v>72</v>
      </c>
      <c r="B72" s="35" t="s">
        <v>73</v>
      </c>
      <c r="C72" s="12">
        <f t="shared" ref="C72:H72" si="22">C73</f>
        <v>9142181.7699999996</v>
      </c>
      <c r="D72" s="12">
        <f t="shared" si="22"/>
        <v>0</v>
      </c>
      <c r="E72" s="12">
        <f t="shared" si="22"/>
        <v>0</v>
      </c>
      <c r="F72" s="12">
        <f t="shared" si="22"/>
        <v>0</v>
      </c>
      <c r="G72" s="12">
        <f t="shared" si="22"/>
        <v>9142181.7699999996</v>
      </c>
      <c r="H72" s="12">
        <f t="shared" si="22"/>
        <v>0</v>
      </c>
    </row>
    <row r="73" spans="1:8" x14ac:dyDescent="0.25">
      <c r="A73" s="29" t="s">
        <v>74</v>
      </c>
      <c r="B73" s="21" t="s">
        <v>75</v>
      </c>
      <c r="C73" s="12">
        <f>'[1]9.ведомства'!G1406</f>
        <v>9142181.7699999996</v>
      </c>
      <c r="D73" s="12">
        <f>'[1]9.ведомства'!H1406</f>
        <v>0</v>
      </c>
      <c r="E73" s="12">
        <f>'[1]9.ведомства'!I1406</f>
        <v>0</v>
      </c>
      <c r="F73" s="12">
        <f>'[1]9.ведомства'!J1406</f>
        <v>0</v>
      </c>
      <c r="G73" s="12">
        <f>'[1]9.ведомства'!K1406</f>
        <v>9142181.7699999996</v>
      </c>
      <c r="H73" s="12">
        <f>'[1]9.ведомства'!L1406</f>
        <v>0</v>
      </c>
    </row>
    <row r="74" spans="1:8" s="7" customFormat="1" ht="38.25" x14ac:dyDescent="0.25">
      <c r="A74" s="28" t="s">
        <v>77</v>
      </c>
      <c r="B74" s="6" t="s">
        <v>78</v>
      </c>
      <c r="C74" s="12">
        <f t="shared" ref="C74:H74" si="23">C75</f>
        <v>200000</v>
      </c>
      <c r="D74" s="12">
        <f t="shared" si="23"/>
        <v>0</v>
      </c>
      <c r="E74" s="12">
        <f t="shared" si="23"/>
        <v>0</v>
      </c>
      <c r="F74" s="12">
        <f t="shared" si="23"/>
        <v>0</v>
      </c>
      <c r="G74" s="12">
        <f t="shared" si="23"/>
        <v>200000</v>
      </c>
      <c r="H74" s="12">
        <f t="shared" si="23"/>
        <v>0</v>
      </c>
    </row>
    <row r="75" spans="1:8" x14ac:dyDescent="0.25">
      <c r="A75" s="29" t="s">
        <v>74</v>
      </c>
      <c r="B75" s="21" t="s">
        <v>75</v>
      </c>
      <c r="C75" s="12">
        <f>'[1]9.ведомства'!G1425</f>
        <v>200000</v>
      </c>
      <c r="D75" s="12">
        <f>'[1]9.ведомства'!H1425</f>
        <v>0</v>
      </c>
      <c r="E75" s="12">
        <f>'[1]9.ведомства'!I1425</f>
        <v>0</v>
      </c>
      <c r="F75" s="12">
        <f>'[1]9.ведомства'!J1425</f>
        <v>0</v>
      </c>
      <c r="G75" s="12">
        <f>'[1]9.ведомства'!K1425</f>
        <v>200000</v>
      </c>
      <c r="H75" s="12">
        <f>'[1]9.ведомства'!L1425</f>
        <v>0</v>
      </c>
    </row>
    <row r="76" spans="1:8" s="4" customFormat="1" ht="25.5" x14ac:dyDescent="0.25">
      <c r="A76" s="28" t="s">
        <v>79</v>
      </c>
      <c r="B76" s="6" t="s">
        <v>80</v>
      </c>
      <c r="C76" s="12">
        <f t="shared" ref="C76:H76" si="24">C77</f>
        <v>600000</v>
      </c>
      <c r="D76" s="12">
        <f t="shared" si="24"/>
        <v>0</v>
      </c>
      <c r="E76" s="12">
        <f t="shared" si="24"/>
        <v>0</v>
      </c>
      <c r="F76" s="12">
        <f t="shared" si="24"/>
        <v>0</v>
      </c>
      <c r="G76" s="12">
        <f t="shared" si="24"/>
        <v>600000</v>
      </c>
      <c r="H76" s="12">
        <f t="shared" si="24"/>
        <v>0</v>
      </c>
    </row>
    <row r="77" spans="1:8" x14ac:dyDescent="0.25">
      <c r="A77" s="29" t="s">
        <v>74</v>
      </c>
      <c r="B77" s="21" t="s">
        <v>75</v>
      </c>
      <c r="C77" s="12">
        <f>'[1]9.ведомства'!G1429</f>
        <v>600000</v>
      </c>
      <c r="D77" s="12">
        <f>'[1]9.ведомства'!H1429</f>
        <v>0</v>
      </c>
      <c r="E77" s="12">
        <f>'[1]9.ведомства'!I1429</f>
        <v>0</v>
      </c>
      <c r="F77" s="12">
        <f>'[1]9.ведомства'!J1429</f>
        <v>0</v>
      </c>
      <c r="G77" s="12">
        <f>'[1]9.ведомства'!K1429</f>
        <v>600000</v>
      </c>
      <c r="H77" s="12">
        <f>'[1]9.ведомства'!L1429</f>
        <v>0</v>
      </c>
    </row>
    <row r="78" spans="1:8" s="4" customFormat="1" ht="25.5" x14ac:dyDescent="0.25">
      <c r="A78" s="28" t="s">
        <v>81</v>
      </c>
      <c r="B78" s="6" t="s">
        <v>82</v>
      </c>
      <c r="C78" s="12">
        <f t="shared" ref="C78:H78" si="25">C79</f>
        <v>4590000</v>
      </c>
      <c r="D78" s="12">
        <f t="shared" si="25"/>
        <v>0</v>
      </c>
      <c r="E78" s="12">
        <f t="shared" si="25"/>
        <v>0</v>
      </c>
      <c r="F78" s="12">
        <f t="shared" si="25"/>
        <v>0</v>
      </c>
      <c r="G78" s="12">
        <f t="shared" si="25"/>
        <v>4590000</v>
      </c>
      <c r="H78" s="12">
        <f t="shared" si="25"/>
        <v>0</v>
      </c>
    </row>
    <row r="79" spans="1:8" x14ac:dyDescent="0.25">
      <c r="A79" s="29" t="s">
        <v>74</v>
      </c>
      <c r="B79" s="21" t="s">
        <v>75</v>
      </c>
      <c r="C79" s="12">
        <f>'[1]9.ведомства'!G1435</f>
        <v>4590000</v>
      </c>
      <c r="D79" s="12">
        <f>'[1]9.ведомства'!H1435</f>
        <v>0</v>
      </c>
      <c r="E79" s="12">
        <f>'[1]9.ведомства'!I1435</f>
        <v>0</v>
      </c>
      <c r="F79" s="12">
        <f>'[1]9.ведомства'!J1435</f>
        <v>0</v>
      </c>
      <c r="G79" s="12">
        <f>'[1]9.ведомства'!K1435</f>
        <v>4590000</v>
      </c>
      <c r="H79" s="12">
        <f>'[1]9.ведомства'!L1435</f>
        <v>0</v>
      </c>
    </row>
    <row r="80" spans="1:8" s="4" customFormat="1" ht="25.5" x14ac:dyDescent="0.25">
      <c r="A80" s="28" t="s">
        <v>83</v>
      </c>
      <c r="B80" s="6" t="s">
        <v>84</v>
      </c>
      <c r="C80" s="12">
        <f t="shared" ref="C80:H80" si="26">C81</f>
        <v>2859996.29</v>
      </c>
      <c r="D80" s="12">
        <f t="shared" si="26"/>
        <v>0</v>
      </c>
      <c r="E80" s="12">
        <f t="shared" si="26"/>
        <v>0</v>
      </c>
      <c r="F80" s="12">
        <f t="shared" si="26"/>
        <v>0</v>
      </c>
      <c r="G80" s="12">
        <f t="shared" si="26"/>
        <v>2859996.29</v>
      </c>
      <c r="H80" s="12">
        <f t="shared" si="26"/>
        <v>0</v>
      </c>
    </row>
    <row r="81" spans="1:8" x14ac:dyDescent="0.25">
      <c r="A81" s="29" t="s">
        <v>74</v>
      </c>
      <c r="B81" s="21" t="s">
        <v>75</v>
      </c>
      <c r="C81" s="12">
        <f>'[1]9.ведомства'!G1465</f>
        <v>2859996.29</v>
      </c>
      <c r="D81" s="12">
        <f>'[1]9.ведомства'!H1465</f>
        <v>0</v>
      </c>
      <c r="E81" s="12">
        <f>'[1]9.ведомства'!I1465</f>
        <v>0</v>
      </c>
      <c r="F81" s="12">
        <f>'[1]9.ведомства'!J1465</f>
        <v>0</v>
      </c>
      <c r="G81" s="12">
        <f>'[1]9.ведомства'!K1465</f>
        <v>2859996.29</v>
      </c>
      <c r="H81" s="12">
        <f>'[1]9.ведомства'!L1465</f>
        <v>0</v>
      </c>
    </row>
    <row r="82" spans="1:8" s="4" customFormat="1" ht="24" x14ac:dyDescent="0.25">
      <c r="A82" s="28" t="s">
        <v>85</v>
      </c>
      <c r="B82" s="35" t="s">
        <v>76</v>
      </c>
      <c r="C82" s="12">
        <f t="shared" ref="C82:H82" si="27">C83</f>
        <v>570728</v>
      </c>
      <c r="D82" s="12">
        <f t="shared" si="27"/>
        <v>0</v>
      </c>
      <c r="E82" s="12">
        <f t="shared" si="27"/>
        <v>0</v>
      </c>
      <c r="F82" s="12">
        <f t="shared" si="27"/>
        <v>0</v>
      </c>
      <c r="G82" s="12">
        <f t="shared" si="27"/>
        <v>570728</v>
      </c>
      <c r="H82" s="12">
        <f t="shared" si="27"/>
        <v>0</v>
      </c>
    </row>
    <row r="83" spans="1:8" x14ac:dyDescent="0.25">
      <c r="A83" s="29" t="s">
        <v>74</v>
      </c>
      <c r="B83" s="21" t="s">
        <v>75</v>
      </c>
      <c r="C83" s="12">
        <f>'[1]9.ведомства'!G1468</f>
        <v>570728</v>
      </c>
      <c r="D83" s="12">
        <f>'[1]9.ведомства'!H1468</f>
        <v>0</v>
      </c>
      <c r="E83" s="12">
        <f>'[1]9.ведомства'!I1468</f>
        <v>0</v>
      </c>
      <c r="F83" s="12">
        <f>'[1]9.ведомства'!J1468</f>
        <v>0</v>
      </c>
      <c r="G83" s="12">
        <f>'[1]9.ведомства'!K1468</f>
        <v>570728</v>
      </c>
      <c r="H83" s="12">
        <f>'[1]9.ведомства'!L1468</f>
        <v>0</v>
      </c>
    </row>
    <row r="84" spans="1:8" s="4" customFormat="1" ht="25.5" x14ac:dyDescent="0.25">
      <c r="A84" s="28" t="s">
        <v>87</v>
      </c>
      <c r="B84" s="36" t="s">
        <v>88</v>
      </c>
      <c r="C84" s="12">
        <f t="shared" ref="C84:H84" si="28">C85</f>
        <v>23428947.030000001</v>
      </c>
      <c r="D84" s="12">
        <f t="shared" si="28"/>
        <v>0</v>
      </c>
      <c r="E84" s="12">
        <f t="shared" si="28"/>
        <v>0</v>
      </c>
      <c r="F84" s="12">
        <f t="shared" si="28"/>
        <v>0</v>
      </c>
      <c r="G84" s="12">
        <f t="shared" si="28"/>
        <v>23428947.030000001</v>
      </c>
      <c r="H84" s="12">
        <f t="shared" si="28"/>
        <v>0</v>
      </c>
    </row>
    <row r="85" spans="1:8" x14ac:dyDescent="0.25">
      <c r="A85" s="29" t="s">
        <v>74</v>
      </c>
      <c r="B85" s="21" t="s">
        <v>75</v>
      </c>
      <c r="C85" s="12">
        <f>'[1]9.ведомства'!G1439+'[1]9.ведомства'!G1472</f>
        <v>23428947.030000001</v>
      </c>
      <c r="D85" s="12">
        <f>'[1]9.ведомства'!H1439+'[1]9.ведомства'!H1472</f>
        <v>0</v>
      </c>
      <c r="E85" s="12">
        <f>'[1]9.ведомства'!I1439+'[1]9.ведомства'!I1472</f>
        <v>0</v>
      </c>
      <c r="F85" s="12">
        <f>'[1]9.ведомства'!J1439+'[1]9.ведомства'!J1472</f>
        <v>0</v>
      </c>
      <c r="G85" s="12">
        <f>'[1]9.ведомства'!K1439+'[1]9.ведомства'!K1472</f>
        <v>23428947.030000001</v>
      </c>
      <c r="H85" s="12">
        <f>'[1]9.ведомства'!L1439+'[1]9.ведомства'!L1472</f>
        <v>0</v>
      </c>
    </row>
    <row r="86" spans="1:8" x14ac:dyDescent="0.25">
      <c r="A86" s="61" t="s">
        <v>90</v>
      </c>
      <c r="B86" s="61"/>
      <c r="C86" s="12">
        <f t="shared" ref="C86:H86" si="29">C87+C96+C100+C104+C109+C102</f>
        <v>4299879.1500000004</v>
      </c>
      <c r="D86" s="12">
        <f t="shared" si="29"/>
        <v>9449.9</v>
      </c>
      <c r="E86" s="12">
        <f t="shared" si="29"/>
        <v>0</v>
      </c>
      <c r="F86" s="12">
        <f t="shared" si="29"/>
        <v>0</v>
      </c>
      <c r="G86" s="12">
        <f t="shared" si="29"/>
        <v>4299879.1500000004</v>
      </c>
      <c r="H86" s="12">
        <f t="shared" si="29"/>
        <v>9449.9</v>
      </c>
    </row>
    <row r="87" spans="1:8" s="4" customFormat="1" ht="24" x14ac:dyDescent="0.25">
      <c r="A87" s="28" t="s">
        <v>91</v>
      </c>
      <c r="B87" s="21" t="s">
        <v>92</v>
      </c>
      <c r="C87" s="12">
        <f t="shared" ref="C87:H87" si="30">SUM(C88:C95)</f>
        <v>2256143</v>
      </c>
      <c r="D87" s="12">
        <f t="shared" si="30"/>
        <v>0</v>
      </c>
      <c r="E87" s="12">
        <f t="shared" si="30"/>
        <v>0</v>
      </c>
      <c r="F87" s="12">
        <f t="shared" si="30"/>
        <v>0</v>
      </c>
      <c r="G87" s="12">
        <f t="shared" si="30"/>
        <v>2256143</v>
      </c>
      <c r="H87" s="12">
        <f t="shared" si="30"/>
        <v>0</v>
      </c>
    </row>
    <row r="88" spans="1:8" x14ac:dyDescent="0.25">
      <c r="A88" s="29" t="s">
        <v>13</v>
      </c>
      <c r="B88" s="30" t="s">
        <v>14</v>
      </c>
      <c r="C88" s="12">
        <f>'[1]9.ведомства'!G67</f>
        <v>700000</v>
      </c>
      <c r="D88" s="12">
        <f>'[1]9.ведомства'!H67</f>
        <v>0</v>
      </c>
      <c r="E88" s="12">
        <f>'[1]9.ведомства'!I67</f>
        <v>0</v>
      </c>
      <c r="F88" s="12">
        <f>'[1]9.ведомства'!J67</f>
        <v>0</v>
      </c>
      <c r="G88" s="12">
        <f>'[1]9.ведомства'!K67</f>
        <v>700000</v>
      </c>
      <c r="H88" s="12">
        <f>'[1]9.ведомства'!L67</f>
        <v>0</v>
      </c>
    </row>
    <row r="89" spans="1:8" x14ac:dyDescent="0.25">
      <c r="A89" s="29" t="s">
        <v>22</v>
      </c>
      <c r="B89" s="30" t="s">
        <v>23</v>
      </c>
      <c r="C89" s="12">
        <f>'[1]9.ведомства'!G429</f>
        <v>113000</v>
      </c>
      <c r="D89" s="12">
        <f>'[1]9.ведомства'!H429</f>
        <v>0</v>
      </c>
      <c r="E89" s="12">
        <f>'[1]9.ведомства'!I429</f>
        <v>0</v>
      </c>
      <c r="F89" s="12">
        <f>'[1]9.ведомства'!J429</f>
        <v>0</v>
      </c>
      <c r="G89" s="12">
        <f>'[1]9.ведомства'!K429</f>
        <v>113000</v>
      </c>
      <c r="H89" s="12">
        <f>'[1]9.ведомства'!L429</f>
        <v>0</v>
      </c>
    </row>
    <row r="90" spans="1:8" x14ac:dyDescent="0.25">
      <c r="A90" s="29" t="s">
        <v>24</v>
      </c>
      <c r="B90" s="30" t="s">
        <v>25</v>
      </c>
      <c r="C90" s="12">
        <f>'[1]9.ведомства'!G485</f>
        <v>110000</v>
      </c>
      <c r="D90" s="12">
        <f>'[1]9.ведомства'!H485</f>
        <v>0</v>
      </c>
      <c r="E90" s="12">
        <f>'[1]9.ведомства'!I485</f>
        <v>0</v>
      </c>
      <c r="F90" s="12">
        <f>'[1]9.ведомства'!J485</f>
        <v>0</v>
      </c>
      <c r="G90" s="12">
        <f>'[1]9.ведомства'!K485</f>
        <v>110000</v>
      </c>
      <c r="H90" s="12">
        <f>'[1]9.ведомства'!L485</f>
        <v>0</v>
      </c>
    </row>
    <row r="91" spans="1:8" x14ac:dyDescent="0.25">
      <c r="A91" s="29" t="s">
        <v>26</v>
      </c>
      <c r="B91" s="21" t="s">
        <v>27</v>
      </c>
      <c r="C91" s="12">
        <f>'[1]9.ведомства'!G760</f>
        <v>56000</v>
      </c>
      <c r="D91" s="12">
        <f>'[1]9.ведомства'!H760</f>
        <v>0</v>
      </c>
      <c r="E91" s="12">
        <f>'[1]9.ведомства'!I760</f>
        <v>0</v>
      </c>
      <c r="F91" s="12">
        <f>'[1]9.ведомства'!J760</f>
        <v>0</v>
      </c>
      <c r="G91" s="12">
        <f>'[1]9.ведомства'!K760</f>
        <v>56000</v>
      </c>
      <c r="H91" s="12">
        <f>'[1]9.ведомства'!L760</f>
        <v>0</v>
      </c>
    </row>
    <row r="92" spans="1:8" x14ac:dyDescent="0.25">
      <c r="A92" s="29" t="s">
        <v>28</v>
      </c>
      <c r="B92" s="21" t="s">
        <v>29</v>
      </c>
      <c r="C92" s="12">
        <f>'[1]9.ведомства'!G974</f>
        <v>286900</v>
      </c>
      <c r="D92" s="12">
        <f>'[1]9.ведомства'!H974</f>
        <v>0</v>
      </c>
      <c r="E92" s="12">
        <f>'[1]9.ведомства'!I974</f>
        <v>0</v>
      </c>
      <c r="F92" s="12">
        <f>'[1]9.ведомства'!J974</f>
        <v>0</v>
      </c>
      <c r="G92" s="12">
        <f>'[1]9.ведомства'!K974</f>
        <v>286900</v>
      </c>
      <c r="H92" s="12">
        <f>'[1]9.ведомства'!L974</f>
        <v>0</v>
      </c>
    </row>
    <row r="93" spans="1:8" x14ac:dyDescent="0.25">
      <c r="A93" s="29" t="s">
        <v>93</v>
      </c>
      <c r="B93" s="30" t="s">
        <v>94</v>
      </c>
      <c r="C93" s="12">
        <f>'[1]9.ведомства'!G1335</f>
        <v>240000</v>
      </c>
      <c r="D93" s="12">
        <f>'[1]9.ведомства'!H1335</f>
        <v>0</v>
      </c>
      <c r="E93" s="12">
        <f>'[1]9.ведомства'!I1335</f>
        <v>0</v>
      </c>
      <c r="F93" s="12">
        <f>'[1]9.ведомства'!J1335</f>
        <v>0</v>
      </c>
      <c r="G93" s="12">
        <f>'[1]9.ведомства'!K1335</f>
        <v>240000</v>
      </c>
      <c r="H93" s="12">
        <f>'[1]9.ведомства'!L1335</f>
        <v>0</v>
      </c>
    </row>
    <row r="94" spans="1:8" x14ac:dyDescent="0.25">
      <c r="A94" s="29" t="s">
        <v>95</v>
      </c>
      <c r="B94" s="30" t="s">
        <v>96</v>
      </c>
      <c r="C94" s="12">
        <f>'[1]9.ведомства'!G1387</f>
        <v>105000</v>
      </c>
      <c r="D94" s="12">
        <f>'[1]9.ведомства'!H1387</f>
        <v>0</v>
      </c>
      <c r="E94" s="12">
        <f>'[1]9.ведомства'!I1387</f>
        <v>0</v>
      </c>
      <c r="F94" s="12">
        <f>'[1]9.ведомства'!J1387</f>
        <v>0</v>
      </c>
      <c r="G94" s="12">
        <f>'[1]9.ведомства'!K1387</f>
        <v>105000</v>
      </c>
      <c r="H94" s="12">
        <f>'[1]9.ведомства'!L1387</f>
        <v>0</v>
      </c>
    </row>
    <row r="95" spans="1:8" x14ac:dyDescent="0.25">
      <c r="A95" s="29" t="s">
        <v>74</v>
      </c>
      <c r="B95" s="21" t="s">
        <v>75</v>
      </c>
      <c r="C95" s="12">
        <f>'[1]9.ведомства'!G1446</f>
        <v>645243</v>
      </c>
      <c r="D95" s="12">
        <f>'[1]9.ведомства'!H1446</f>
        <v>0</v>
      </c>
      <c r="E95" s="12">
        <f>'[1]9.ведомства'!I1446</f>
        <v>0</v>
      </c>
      <c r="F95" s="12">
        <f>'[1]9.ведомства'!J1446</f>
        <v>0</v>
      </c>
      <c r="G95" s="12">
        <f>'[1]9.ведомства'!K1446</f>
        <v>645243</v>
      </c>
      <c r="H95" s="12">
        <f>'[1]9.ведомства'!L1446</f>
        <v>0</v>
      </c>
    </row>
    <row r="96" spans="1:8" s="4" customFormat="1" ht="24" x14ac:dyDescent="0.25">
      <c r="A96" s="28" t="s">
        <v>97</v>
      </c>
      <c r="B96" s="21" t="s">
        <v>92</v>
      </c>
      <c r="C96" s="12">
        <f t="shared" ref="C96:H96" si="31">SUM(C97:C99)</f>
        <v>250401.14</v>
      </c>
      <c r="D96" s="12">
        <f t="shared" si="31"/>
        <v>0</v>
      </c>
      <c r="E96" s="12">
        <f t="shared" si="31"/>
        <v>0</v>
      </c>
      <c r="F96" s="12">
        <f t="shared" si="31"/>
        <v>0</v>
      </c>
      <c r="G96" s="12">
        <f t="shared" si="31"/>
        <v>250401.14</v>
      </c>
      <c r="H96" s="12">
        <f t="shared" si="31"/>
        <v>0</v>
      </c>
    </row>
    <row r="97" spans="1:8" x14ac:dyDescent="0.25">
      <c r="A97" s="29" t="s">
        <v>13</v>
      </c>
      <c r="B97" s="30" t="s">
        <v>14</v>
      </c>
      <c r="C97" s="12">
        <f>'[1]9.ведомства'!G70</f>
        <v>206500</v>
      </c>
      <c r="D97" s="12">
        <f>'[1]9.ведомства'!H70</f>
        <v>0</v>
      </c>
      <c r="E97" s="12">
        <f>'[1]9.ведомства'!I70</f>
        <v>0</v>
      </c>
      <c r="F97" s="12">
        <f>'[1]9.ведомства'!J70</f>
        <v>0</v>
      </c>
      <c r="G97" s="12">
        <f>'[1]9.ведомства'!K70</f>
        <v>206500</v>
      </c>
      <c r="H97" s="12">
        <f>'[1]9.ведомства'!L70</f>
        <v>0</v>
      </c>
    </row>
    <row r="98" spans="1:8" x14ac:dyDescent="0.25">
      <c r="A98" s="29" t="s">
        <v>22</v>
      </c>
      <c r="B98" s="30" t="s">
        <v>23</v>
      </c>
      <c r="C98" s="12">
        <f>'[1]9.ведомства'!G432</f>
        <v>29500</v>
      </c>
      <c r="D98" s="12">
        <f>'[1]9.ведомства'!H432</f>
        <v>0</v>
      </c>
      <c r="E98" s="12">
        <f>'[1]9.ведомства'!I432</f>
        <v>0</v>
      </c>
      <c r="F98" s="12">
        <f>'[1]9.ведомства'!J432</f>
        <v>0</v>
      </c>
      <c r="G98" s="12">
        <f>'[1]9.ведомства'!K432</f>
        <v>29500</v>
      </c>
      <c r="H98" s="12">
        <f>'[1]9.ведомства'!L432</f>
        <v>0</v>
      </c>
    </row>
    <row r="99" spans="1:8" x14ac:dyDescent="0.25">
      <c r="A99" s="29" t="s">
        <v>28</v>
      </c>
      <c r="B99" s="21" t="s">
        <v>29</v>
      </c>
      <c r="C99" s="12">
        <f>'[1]9.ведомства'!G976</f>
        <v>14401.14</v>
      </c>
      <c r="D99" s="12">
        <f>'[1]9.ведомства'!H976</f>
        <v>0</v>
      </c>
      <c r="E99" s="12">
        <f>'[1]9.ведомства'!I976</f>
        <v>0</v>
      </c>
      <c r="F99" s="12">
        <f>'[1]9.ведомства'!J976</f>
        <v>0</v>
      </c>
      <c r="G99" s="12">
        <f>'[1]9.ведомства'!K976</f>
        <v>14401.14</v>
      </c>
      <c r="H99" s="12">
        <f>'[1]9.ведомства'!L976</f>
        <v>0</v>
      </c>
    </row>
    <row r="100" spans="1:8" ht="25.5" x14ac:dyDescent="0.25">
      <c r="A100" s="28" t="s">
        <v>98</v>
      </c>
      <c r="B100" s="36" t="s">
        <v>99</v>
      </c>
      <c r="C100" s="12">
        <f t="shared" ref="C100:H100" si="32">C101</f>
        <v>9449.9</v>
      </c>
      <c r="D100" s="12">
        <f t="shared" si="32"/>
        <v>9449.9</v>
      </c>
      <c r="E100" s="12">
        <f t="shared" si="32"/>
        <v>0</v>
      </c>
      <c r="F100" s="12">
        <f t="shared" si="32"/>
        <v>0</v>
      </c>
      <c r="G100" s="12">
        <f t="shared" si="32"/>
        <v>9449.9</v>
      </c>
      <c r="H100" s="12">
        <f t="shared" si="32"/>
        <v>9449.9</v>
      </c>
    </row>
    <row r="101" spans="1:8" x14ac:dyDescent="0.25">
      <c r="A101" s="29" t="s">
        <v>13</v>
      </c>
      <c r="B101" s="30" t="s">
        <v>14</v>
      </c>
      <c r="C101" s="12">
        <f>'[1]9.ведомства'!G183</f>
        <v>9449.9</v>
      </c>
      <c r="D101" s="12">
        <f>'[1]9.ведомства'!H183</f>
        <v>9449.9</v>
      </c>
      <c r="E101" s="12">
        <f>'[1]9.ведомства'!I183</f>
        <v>0</v>
      </c>
      <c r="F101" s="12">
        <f>'[1]9.ведомства'!J183</f>
        <v>0</v>
      </c>
      <c r="G101" s="12">
        <f>'[1]9.ведомства'!K183</f>
        <v>9449.9</v>
      </c>
      <c r="H101" s="12">
        <f>'[1]9.ведомства'!L183</f>
        <v>9449.9</v>
      </c>
    </row>
    <row r="102" spans="1:8" ht="25.5" x14ac:dyDescent="0.25">
      <c r="A102" s="21" t="s">
        <v>100</v>
      </c>
      <c r="B102" s="36" t="s">
        <v>101</v>
      </c>
      <c r="C102" s="12">
        <f t="shared" ref="C102:H102" si="33">C103</f>
        <v>5385.11</v>
      </c>
      <c r="D102" s="12">
        <f t="shared" si="33"/>
        <v>0</v>
      </c>
      <c r="E102" s="12">
        <f t="shared" si="33"/>
        <v>0</v>
      </c>
      <c r="F102" s="12">
        <f t="shared" si="33"/>
        <v>0</v>
      </c>
      <c r="G102" s="12">
        <f t="shared" si="33"/>
        <v>5385.11</v>
      </c>
      <c r="H102" s="12">
        <f t="shared" si="33"/>
        <v>0</v>
      </c>
    </row>
    <row r="103" spans="1:8" s="4" customFormat="1" x14ac:dyDescent="0.25">
      <c r="A103" s="29" t="s">
        <v>13</v>
      </c>
      <c r="B103" s="30" t="s">
        <v>14</v>
      </c>
      <c r="C103" s="12">
        <f>'[1]9.ведомства'!G185</f>
        <v>5385.11</v>
      </c>
      <c r="D103" s="12">
        <f>'[1]9.ведомства'!H185</f>
        <v>0</v>
      </c>
      <c r="E103" s="12">
        <f>'[1]9.ведомства'!I185</f>
        <v>0</v>
      </c>
      <c r="F103" s="12">
        <f>'[1]9.ведомства'!J185</f>
        <v>0</v>
      </c>
      <c r="G103" s="12">
        <f>'[1]9.ведомства'!K185</f>
        <v>5385.11</v>
      </c>
      <c r="H103" s="12">
        <f>'[1]9.ведомства'!L185</f>
        <v>0</v>
      </c>
    </row>
    <row r="104" spans="1:8" s="4" customFormat="1" ht="24" x14ac:dyDescent="0.25">
      <c r="A104" s="28" t="s">
        <v>102</v>
      </c>
      <c r="B104" s="21" t="s">
        <v>92</v>
      </c>
      <c r="C104" s="12">
        <f t="shared" ref="C104:H104" si="34">SUM(C105:C108)</f>
        <v>274000</v>
      </c>
      <c r="D104" s="12">
        <f t="shared" si="34"/>
        <v>0</v>
      </c>
      <c r="E104" s="12">
        <f t="shared" si="34"/>
        <v>0</v>
      </c>
      <c r="F104" s="12">
        <f t="shared" si="34"/>
        <v>0</v>
      </c>
      <c r="G104" s="12">
        <f t="shared" si="34"/>
        <v>274000</v>
      </c>
      <c r="H104" s="12">
        <f t="shared" si="34"/>
        <v>0</v>
      </c>
    </row>
    <row r="105" spans="1:8" x14ac:dyDescent="0.25">
      <c r="A105" s="29" t="s">
        <v>13</v>
      </c>
      <c r="B105" s="30" t="s">
        <v>14</v>
      </c>
      <c r="C105" s="12">
        <f>'[1]9.ведомства'!G73</f>
        <v>130000</v>
      </c>
      <c r="D105" s="12">
        <f>'[1]9.ведомства'!H73</f>
        <v>0</v>
      </c>
      <c r="E105" s="12">
        <f>'[1]9.ведомства'!I73</f>
        <v>0</v>
      </c>
      <c r="F105" s="12">
        <f>'[1]9.ведомства'!J73</f>
        <v>0</v>
      </c>
      <c r="G105" s="12">
        <f>'[1]9.ведомства'!K73</f>
        <v>130000</v>
      </c>
      <c r="H105" s="12">
        <f>'[1]9.ведомства'!L73</f>
        <v>0</v>
      </c>
    </row>
    <row r="106" spans="1:8" x14ac:dyDescent="0.25">
      <c r="A106" s="29" t="s">
        <v>22</v>
      </c>
      <c r="B106" s="30" t="s">
        <v>23</v>
      </c>
      <c r="C106" s="12">
        <f>'[1]9.ведомства'!G435</f>
        <v>42000</v>
      </c>
      <c r="D106" s="12">
        <f>'[1]9.ведомства'!H435</f>
        <v>0</v>
      </c>
      <c r="E106" s="12">
        <f>'[1]9.ведомства'!I435</f>
        <v>0</v>
      </c>
      <c r="F106" s="12">
        <f>'[1]9.ведомства'!J435</f>
        <v>0</v>
      </c>
      <c r="G106" s="12">
        <f>'[1]9.ведомства'!K435</f>
        <v>42000</v>
      </c>
      <c r="H106" s="12">
        <f>'[1]9.ведомства'!L435</f>
        <v>0</v>
      </c>
    </row>
    <row r="107" spans="1:8" x14ac:dyDescent="0.25">
      <c r="A107" s="29" t="s">
        <v>103</v>
      </c>
      <c r="B107" s="30" t="s">
        <v>94</v>
      </c>
      <c r="C107" s="12">
        <f>'[1]9.ведомства'!G1340</f>
        <v>72000</v>
      </c>
      <c r="D107" s="12">
        <f>'[1]9.ведомства'!H1340</f>
        <v>0</v>
      </c>
      <c r="E107" s="12">
        <f>'[1]9.ведомства'!I1340</f>
        <v>0</v>
      </c>
      <c r="F107" s="12">
        <f>'[1]9.ведомства'!J1340</f>
        <v>0</v>
      </c>
      <c r="G107" s="12">
        <f>'[1]9.ведомства'!K1340</f>
        <v>72000</v>
      </c>
      <c r="H107" s="12">
        <f>'[1]9.ведомства'!L1340</f>
        <v>0</v>
      </c>
    </row>
    <row r="108" spans="1:8" x14ac:dyDescent="0.25">
      <c r="A108" s="29" t="s">
        <v>74</v>
      </c>
      <c r="B108" s="21" t="s">
        <v>75</v>
      </c>
      <c r="C108" s="12">
        <f>'[1]9.ведомства'!G1448</f>
        <v>30000</v>
      </c>
      <c r="D108" s="12">
        <f>'[1]9.ведомства'!H1448</f>
        <v>0</v>
      </c>
      <c r="E108" s="12">
        <f>'[1]9.ведомства'!I1448</f>
        <v>0</v>
      </c>
      <c r="F108" s="12">
        <f>'[1]9.ведомства'!J1448</f>
        <v>0</v>
      </c>
      <c r="G108" s="12">
        <f>'[1]9.ведомства'!K1448</f>
        <v>30000</v>
      </c>
      <c r="H108" s="12">
        <f>'[1]9.ведомства'!L1448</f>
        <v>0</v>
      </c>
    </row>
    <row r="109" spans="1:8" ht="24" x14ac:dyDescent="0.25">
      <c r="A109" s="28" t="s">
        <v>104</v>
      </c>
      <c r="B109" s="21" t="s">
        <v>92</v>
      </c>
      <c r="C109" s="12">
        <f t="shared" ref="C109:H109" si="35">SUM(C110:C111)</f>
        <v>1504500</v>
      </c>
      <c r="D109" s="12">
        <f t="shared" si="35"/>
        <v>0</v>
      </c>
      <c r="E109" s="12">
        <f t="shared" si="35"/>
        <v>0</v>
      </c>
      <c r="F109" s="12">
        <f t="shared" si="35"/>
        <v>0</v>
      </c>
      <c r="G109" s="12">
        <f t="shared" si="35"/>
        <v>1504500</v>
      </c>
      <c r="H109" s="12">
        <f t="shared" si="35"/>
        <v>0</v>
      </c>
    </row>
    <row r="110" spans="1:8" x14ac:dyDescent="0.25">
      <c r="A110" s="29" t="s">
        <v>13</v>
      </c>
      <c r="B110" s="30" t="s">
        <v>14</v>
      </c>
      <c r="C110" s="12">
        <f>'[1]9.ведомства'!G76</f>
        <v>1354100</v>
      </c>
      <c r="D110" s="12">
        <f>'[1]9.ведомства'!H76</f>
        <v>0</v>
      </c>
      <c r="E110" s="12">
        <f>'[1]9.ведомства'!I76</f>
        <v>0</v>
      </c>
      <c r="F110" s="12">
        <f>'[1]9.ведомства'!J76</f>
        <v>0</v>
      </c>
      <c r="G110" s="12">
        <f>'[1]9.ведомства'!K76</f>
        <v>1354100</v>
      </c>
      <c r="H110" s="12">
        <f>'[1]9.ведомства'!L76</f>
        <v>0</v>
      </c>
    </row>
    <row r="111" spans="1:8" x14ac:dyDescent="0.25">
      <c r="A111" s="29" t="s">
        <v>22</v>
      </c>
      <c r="B111" s="30" t="s">
        <v>23</v>
      </c>
      <c r="C111" s="12">
        <f>'[1]9.ведомства'!G438</f>
        <v>150400</v>
      </c>
      <c r="D111" s="12">
        <f>'[1]9.ведомства'!H438</f>
        <v>0</v>
      </c>
      <c r="E111" s="12">
        <f>'[1]9.ведомства'!I438</f>
        <v>0</v>
      </c>
      <c r="F111" s="12">
        <f>'[1]9.ведомства'!J438</f>
        <v>0</v>
      </c>
      <c r="G111" s="12">
        <f>'[1]9.ведомства'!K438</f>
        <v>150400</v>
      </c>
      <c r="H111" s="12">
        <f>'[1]9.ведомства'!L438</f>
        <v>0</v>
      </c>
    </row>
    <row r="112" spans="1:8" ht="21" customHeight="1" x14ac:dyDescent="0.25">
      <c r="A112" s="61" t="s">
        <v>105</v>
      </c>
      <c r="B112" s="61"/>
      <c r="C112" s="12" t="e">
        <f>+#REF!+C113+#REF!+C122+C124+C132</f>
        <v>#REF!</v>
      </c>
      <c r="D112" s="12" t="e">
        <f>+#REF!+D113+#REF!+D122+D124+D132</f>
        <v>#REF!</v>
      </c>
      <c r="E112" s="12" t="e">
        <f>+#REF!+E113+#REF!+E122+E124+E132</f>
        <v>#REF!</v>
      </c>
      <c r="F112" s="12" t="e">
        <f>+#REF!+F113+#REF!+F122+F124+F132</f>
        <v>#REF!</v>
      </c>
      <c r="G112" s="12">
        <f>G113+G122+G124+G132</f>
        <v>6330312.0499999998</v>
      </c>
      <c r="H112" s="12">
        <f>H113+H122+H124+H132</f>
        <v>0</v>
      </c>
    </row>
    <row r="113" spans="1:8" x14ac:dyDescent="0.25">
      <c r="A113" s="28" t="s">
        <v>106</v>
      </c>
      <c r="B113" s="35" t="s">
        <v>107</v>
      </c>
      <c r="C113" s="12">
        <f t="shared" ref="C113:H113" si="36">SUM(C114:C121)</f>
        <v>1391700</v>
      </c>
      <c r="D113" s="12">
        <f t="shared" si="36"/>
        <v>0</v>
      </c>
      <c r="E113" s="12">
        <f t="shared" si="36"/>
        <v>0</v>
      </c>
      <c r="F113" s="12">
        <f t="shared" si="36"/>
        <v>0</v>
      </c>
      <c r="G113" s="12">
        <f t="shared" si="36"/>
        <v>1391700</v>
      </c>
      <c r="H113" s="12">
        <f t="shared" si="36"/>
        <v>0</v>
      </c>
    </row>
    <row r="114" spans="1:8" x14ac:dyDescent="0.25">
      <c r="A114" s="29" t="s">
        <v>13</v>
      </c>
      <c r="B114" s="21" t="s">
        <v>14</v>
      </c>
      <c r="C114" s="12">
        <f>'[1]9.ведомства'!G26</f>
        <v>370000</v>
      </c>
      <c r="D114" s="12">
        <f>'[1]9.ведомства'!H26</f>
        <v>0</v>
      </c>
      <c r="E114" s="12">
        <f>'[1]9.ведомства'!I26</f>
        <v>0</v>
      </c>
      <c r="F114" s="12">
        <f>'[1]9.ведомства'!J26</f>
        <v>0</v>
      </c>
      <c r="G114" s="12">
        <f>'[1]9.ведомства'!K26</f>
        <v>370000</v>
      </c>
      <c r="H114" s="12">
        <f>'[1]9.ведомства'!L26</f>
        <v>0</v>
      </c>
    </row>
    <row r="115" spans="1:8" x14ac:dyDescent="0.25">
      <c r="A115" s="29" t="s">
        <v>22</v>
      </c>
      <c r="B115" s="21" t="s">
        <v>23</v>
      </c>
      <c r="C115" s="12">
        <f>'[1]9.ведомства'!G396</f>
        <v>553000</v>
      </c>
      <c r="D115" s="12">
        <f>'[1]9.ведомства'!H396</f>
        <v>0</v>
      </c>
      <c r="E115" s="12">
        <f>'[1]9.ведомства'!I396</f>
        <v>0</v>
      </c>
      <c r="F115" s="12">
        <f>'[1]9.ведомства'!J396</f>
        <v>0</v>
      </c>
      <c r="G115" s="12">
        <f>'[1]9.ведомства'!K396</f>
        <v>553000</v>
      </c>
      <c r="H115" s="12">
        <f>'[1]9.ведомства'!L396</f>
        <v>0</v>
      </c>
    </row>
    <row r="116" spans="1:8" x14ac:dyDescent="0.25">
      <c r="A116" s="29" t="s">
        <v>24</v>
      </c>
      <c r="B116" s="30" t="s">
        <v>25</v>
      </c>
      <c r="C116" s="12">
        <f>'[1]9.ведомства'!G463</f>
        <v>50000</v>
      </c>
      <c r="D116" s="12">
        <f>'[1]9.ведомства'!H463</f>
        <v>0</v>
      </c>
      <c r="E116" s="12">
        <f>'[1]9.ведомства'!I463</f>
        <v>0</v>
      </c>
      <c r="F116" s="12">
        <f>'[1]9.ведомства'!J463</f>
        <v>0</v>
      </c>
      <c r="G116" s="12">
        <f>'[1]9.ведомства'!K463</f>
        <v>50000</v>
      </c>
      <c r="H116" s="12">
        <f>'[1]9.ведомства'!L463</f>
        <v>0</v>
      </c>
    </row>
    <row r="117" spans="1:8" x14ac:dyDescent="0.25">
      <c r="A117" s="29" t="s">
        <v>26</v>
      </c>
      <c r="B117" s="21" t="s">
        <v>27</v>
      </c>
      <c r="C117" s="12">
        <f>'[1]9.ведомства'!G736</f>
        <v>40000</v>
      </c>
      <c r="D117" s="12">
        <f>'[1]9.ведомства'!H736</f>
        <v>0</v>
      </c>
      <c r="E117" s="12">
        <f>'[1]9.ведомства'!I736</f>
        <v>0</v>
      </c>
      <c r="F117" s="12">
        <f>'[1]9.ведомства'!J736</f>
        <v>0</v>
      </c>
      <c r="G117" s="12">
        <f>'[1]9.ведомства'!K736</f>
        <v>40000</v>
      </c>
      <c r="H117" s="12">
        <f>'[1]9.ведомства'!L736</f>
        <v>0</v>
      </c>
    </row>
    <row r="118" spans="1:8" x14ac:dyDescent="0.25">
      <c r="A118" s="29" t="s">
        <v>28</v>
      </c>
      <c r="B118" s="21" t="s">
        <v>29</v>
      </c>
      <c r="C118" s="12">
        <f>'[1]9.ведомства'!G946</f>
        <v>124700</v>
      </c>
      <c r="D118" s="12">
        <f>'[1]9.ведомства'!H946</f>
        <v>0</v>
      </c>
      <c r="E118" s="12">
        <f>'[1]9.ведомства'!I946</f>
        <v>0</v>
      </c>
      <c r="F118" s="12">
        <f>'[1]9.ведомства'!J946</f>
        <v>0</v>
      </c>
      <c r="G118" s="12">
        <f>'[1]9.ведомства'!K946</f>
        <v>124700</v>
      </c>
      <c r="H118" s="12">
        <f>'[1]9.ведомства'!L946</f>
        <v>0</v>
      </c>
    </row>
    <row r="119" spans="1:8" x14ac:dyDescent="0.25">
      <c r="A119" s="29" t="s">
        <v>103</v>
      </c>
      <c r="B119" s="21" t="s">
        <v>94</v>
      </c>
      <c r="C119" s="12">
        <f>'[1]9.ведомства'!G1311</f>
        <v>70000</v>
      </c>
      <c r="D119" s="12">
        <f>'[1]9.ведомства'!H1311</f>
        <v>0</v>
      </c>
      <c r="E119" s="12">
        <f>'[1]9.ведомства'!I1311</f>
        <v>0</v>
      </c>
      <c r="F119" s="12">
        <f>'[1]9.ведомства'!J1311</f>
        <v>0</v>
      </c>
      <c r="G119" s="12">
        <f>'[1]9.ведомства'!K1311</f>
        <v>70000</v>
      </c>
      <c r="H119" s="12">
        <f>'[1]9.ведомства'!L1311</f>
        <v>0</v>
      </c>
    </row>
    <row r="120" spans="1:8" x14ac:dyDescent="0.25">
      <c r="A120" s="29" t="s">
        <v>95</v>
      </c>
      <c r="B120" s="21" t="s">
        <v>96</v>
      </c>
      <c r="C120" s="12">
        <f>'[1]9.ведомства'!G1360</f>
        <v>100000</v>
      </c>
      <c r="D120" s="12">
        <f>'[1]9.ведомства'!H1360</f>
        <v>0</v>
      </c>
      <c r="E120" s="12">
        <f>'[1]9.ведомства'!I1360</f>
        <v>0</v>
      </c>
      <c r="F120" s="12">
        <f>'[1]9.ведомства'!J1360</f>
        <v>0</v>
      </c>
      <c r="G120" s="12">
        <f>'[1]9.ведомства'!K1360</f>
        <v>100000</v>
      </c>
      <c r="H120" s="12">
        <f>'[1]9.ведомства'!L1360</f>
        <v>0</v>
      </c>
    </row>
    <row r="121" spans="1:8" x14ac:dyDescent="0.25">
      <c r="A121" s="29" t="s">
        <v>74</v>
      </c>
      <c r="B121" s="21" t="s">
        <v>75</v>
      </c>
      <c r="C121" s="12">
        <f>'[1]9.ведомства'!G1415</f>
        <v>84000</v>
      </c>
      <c r="D121" s="12">
        <f>'[1]9.ведомства'!H1415</f>
        <v>0</v>
      </c>
      <c r="E121" s="12">
        <f>'[1]9.ведомства'!I1415</f>
        <v>0</v>
      </c>
      <c r="F121" s="12">
        <f>'[1]9.ведомства'!J1415</f>
        <v>0</v>
      </c>
      <c r="G121" s="12">
        <f>'[1]9.ведомства'!K1415</f>
        <v>84000</v>
      </c>
      <c r="H121" s="12">
        <f>'[1]9.ведомства'!L1415</f>
        <v>0</v>
      </c>
    </row>
    <row r="122" spans="1:8" x14ac:dyDescent="0.25">
      <c r="A122" s="28" t="s">
        <v>108</v>
      </c>
      <c r="B122" s="35" t="s">
        <v>107</v>
      </c>
      <c r="C122" s="12">
        <f t="shared" ref="C122:H122" si="37">SUM(C123:C123)</f>
        <v>150000</v>
      </c>
      <c r="D122" s="12">
        <f t="shared" si="37"/>
        <v>0</v>
      </c>
      <c r="E122" s="12">
        <f t="shared" si="37"/>
        <v>0</v>
      </c>
      <c r="F122" s="12">
        <f t="shared" si="37"/>
        <v>0</v>
      </c>
      <c r="G122" s="12">
        <f t="shared" si="37"/>
        <v>150000</v>
      </c>
      <c r="H122" s="12">
        <f t="shared" si="37"/>
        <v>0</v>
      </c>
    </row>
    <row r="123" spans="1:8" x14ac:dyDescent="0.25">
      <c r="A123" s="29" t="s">
        <v>13</v>
      </c>
      <c r="B123" s="21" t="s">
        <v>14</v>
      </c>
      <c r="C123" s="12">
        <f>'[1]9.ведомства'!G30</f>
        <v>150000</v>
      </c>
      <c r="D123" s="12">
        <f>'[1]9.ведомства'!H30</f>
        <v>0</v>
      </c>
      <c r="E123" s="12">
        <f>'[1]9.ведомства'!I30</f>
        <v>0</v>
      </c>
      <c r="F123" s="12">
        <f>'[1]9.ведомства'!J30</f>
        <v>0</v>
      </c>
      <c r="G123" s="12">
        <f>'[1]9.ведомства'!K30</f>
        <v>150000</v>
      </c>
      <c r="H123" s="12">
        <f>'[1]9.ведомства'!L30</f>
        <v>0</v>
      </c>
    </row>
    <row r="124" spans="1:8" ht="24" x14ac:dyDescent="0.25">
      <c r="A124" s="29" t="s">
        <v>109</v>
      </c>
      <c r="B124" s="35" t="s">
        <v>76</v>
      </c>
      <c r="C124" s="12">
        <f t="shared" ref="C124:H124" si="38">SUM(C125:C131)</f>
        <v>2505979.21</v>
      </c>
      <c r="D124" s="12">
        <f t="shared" si="38"/>
        <v>0</v>
      </c>
      <c r="E124" s="12">
        <f t="shared" si="38"/>
        <v>0</v>
      </c>
      <c r="F124" s="12">
        <f t="shared" si="38"/>
        <v>0</v>
      </c>
      <c r="G124" s="12">
        <f t="shared" si="38"/>
        <v>2505979.21</v>
      </c>
      <c r="H124" s="12">
        <f t="shared" si="38"/>
        <v>0</v>
      </c>
    </row>
    <row r="125" spans="1:8" x14ac:dyDescent="0.25">
      <c r="A125" s="29" t="s">
        <v>13</v>
      </c>
      <c r="B125" s="30" t="s">
        <v>14</v>
      </c>
      <c r="C125" s="12">
        <f>'[1]9.ведомства'!G33</f>
        <v>983358.89</v>
      </c>
      <c r="D125" s="12">
        <f>'[1]9.ведомства'!H33</f>
        <v>0</v>
      </c>
      <c r="E125" s="12">
        <f>'[1]9.ведомства'!I33</f>
        <v>0</v>
      </c>
      <c r="F125" s="12">
        <f>'[1]9.ведомства'!J33</f>
        <v>0</v>
      </c>
      <c r="G125" s="12">
        <f>'[1]9.ведомства'!K33</f>
        <v>983358.89</v>
      </c>
      <c r="H125" s="12">
        <f>'[1]9.ведомства'!L33</f>
        <v>0</v>
      </c>
    </row>
    <row r="126" spans="1:8" x14ac:dyDescent="0.25">
      <c r="A126" s="29" t="s">
        <v>22</v>
      </c>
      <c r="B126" s="30" t="s">
        <v>23</v>
      </c>
      <c r="C126" s="12">
        <f>'[1]9.ведомства'!G403</f>
        <v>550000</v>
      </c>
      <c r="D126" s="12">
        <f>'[1]9.ведомства'!H403</f>
        <v>0</v>
      </c>
      <c r="E126" s="12">
        <f>'[1]9.ведомства'!I403</f>
        <v>0</v>
      </c>
      <c r="F126" s="12">
        <f>'[1]9.ведомства'!J403</f>
        <v>0</v>
      </c>
      <c r="G126" s="12">
        <f>'[1]9.ведомства'!K403</f>
        <v>550000</v>
      </c>
      <c r="H126" s="12">
        <f>'[1]9.ведомства'!L403</f>
        <v>0</v>
      </c>
    </row>
    <row r="127" spans="1:8" x14ac:dyDescent="0.25">
      <c r="A127" s="29" t="s">
        <v>24</v>
      </c>
      <c r="B127" s="30" t="s">
        <v>25</v>
      </c>
      <c r="C127" s="12">
        <f>'[1]9.ведомства'!G468</f>
        <v>100000</v>
      </c>
      <c r="D127" s="12">
        <f>'[1]9.ведомства'!H468</f>
        <v>0</v>
      </c>
      <c r="E127" s="12">
        <f>'[1]9.ведомства'!I468</f>
        <v>0</v>
      </c>
      <c r="F127" s="12">
        <f>'[1]9.ведомства'!J468</f>
        <v>0</v>
      </c>
      <c r="G127" s="12">
        <f>'[1]9.ведомства'!K468</f>
        <v>100000</v>
      </c>
      <c r="H127" s="12">
        <f>'[1]9.ведомства'!L468</f>
        <v>0</v>
      </c>
    </row>
    <row r="128" spans="1:8" x14ac:dyDescent="0.25">
      <c r="A128" s="29" t="s">
        <v>28</v>
      </c>
      <c r="B128" s="21" t="s">
        <v>29</v>
      </c>
      <c r="C128" s="12">
        <f>'[1]9.ведомства'!G950</f>
        <v>250060.32</v>
      </c>
      <c r="D128" s="12">
        <f>'[1]9.ведомства'!H950</f>
        <v>0</v>
      </c>
      <c r="E128" s="12">
        <f>'[1]9.ведомства'!I950</f>
        <v>0</v>
      </c>
      <c r="F128" s="12">
        <f>'[1]9.ведомства'!J950</f>
        <v>0</v>
      </c>
      <c r="G128" s="12">
        <f>'[1]9.ведомства'!K950</f>
        <v>250060.32</v>
      </c>
      <c r="H128" s="12">
        <f>'[1]9.ведомства'!L950</f>
        <v>0</v>
      </c>
    </row>
    <row r="129" spans="1:8" x14ac:dyDescent="0.25">
      <c r="A129" s="29" t="s">
        <v>93</v>
      </c>
      <c r="B129" s="30" t="s">
        <v>94</v>
      </c>
      <c r="C129" s="12">
        <f>'[1]9.ведомства'!G1315</f>
        <v>194160</v>
      </c>
      <c r="D129" s="12">
        <f>'[1]9.ведомства'!H1315</f>
        <v>0</v>
      </c>
      <c r="E129" s="12">
        <f>'[1]9.ведомства'!I1315</f>
        <v>0</v>
      </c>
      <c r="F129" s="12">
        <f>'[1]9.ведомства'!J1315</f>
        <v>0</v>
      </c>
      <c r="G129" s="12">
        <f>'[1]9.ведомства'!K1315</f>
        <v>194160</v>
      </c>
      <c r="H129" s="12">
        <f>'[1]9.ведомства'!L1315</f>
        <v>0</v>
      </c>
    </row>
    <row r="130" spans="1:8" x14ac:dyDescent="0.25">
      <c r="A130" s="29" t="s">
        <v>95</v>
      </c>
      <c r="B130" s="21" t="s">
        <v>96</v>
      </c>
      <c r="C130" s="12">
        <f>'[1]9.ведомства'!G1368</f>
        <v>50000</v>
      </c>
      <c r="D130" s="12">
        <f>'[1]9.ведомства'!H1368</f>
        <v>0</v>
      </c>
      <c r="E130" s="12">
        <f>'[1]9.ведомства'!I1368</f>
        <v>0</v>
      </c>
      <c r="F130" s="12">
        <f>'[1]9.ведомства'!J1368</f>
        <v>0</v>
      </c>
      <c r="G130" s="12">
        <f>'[1]9.ведомства'!K1368</f>
        <v>50000</v>
      </c>
      <c r="H130" s="12">
        <f>'[1]9.ведомства'!L1368</f>
        <v>0</v>
      </c>
    </row>
    <row r="131" spans="1:8" x14ac:dyDescent="0.25">
      <c r="A131" s="29" t="s">
        <v>74</v>
      </c>
      <c r="B131" s="21" t="s">
        <v>75</v>
      </c>
      <c r="C131" s="12">
        <f>'[1]9.ведомства'!G1420</f>
        <v>378400</v>
      </c>
      <c r="D131" s="12">
        <f>'[1]9.ведомства'!H1420</f>
        <v>0</v>
      </c>
      <c r="E131" s="12">
        <f>'[1]9.ведомства'!I1420</f>
        <v>0</v>
      </c>
      <c r="F131" s="12">
        <f>'[1]9.ведомства'!J1420</f>
        <v>0</v>
      </c>
      <c r="G131" s="12">
        <f>'[1]9.ведомства'!K1420</f>
        <v>378400</v>
      </c>
      <c r="H131" s="12">
        <f>'[1]9.ведомства'!L1420</f>
        <v>0</v>
      </c>
    </row>
    <row r="132" spans="1:8" x14ac:dyDescent="0.25">
      <c r="A132" s="28" t="s">
        <v>110</v>
      </c>
      <c r="B132" s="35" t="s">
        <v>111</v>
      </c>
      <c r="C132" s="12">
        <f t="shared" ref="C132:H132" si="39">SUM(C133:C140)</f>
        <v>2282632.84</v>
      </c>
      <c r="D132" s="12">
        <f t="shared" si="39"/>
        <v>0</v>
      </c>
      <c r="E132" s="12">
        <f t="shared" si="39"/>
        <v>0</v>
      </c>
      <c r="F132" s="12">
        <f t="shared" si="39"/>
        <v>0</v>
      </c>
      <c r="G132" s="12">
        <f t="shared" si="39"/>
        <v>2282632.84</v>
      </c>
      <c r="H132" s="12">
        <f t="shared" si="39"/>
        <v>0</v>
      </c>
    </row>
    <row r="133" spans="1:8" x14ac:dyDescent="0.25">
      <c r="A133" s="29" t="s">
        <v>13</v>
      </c>
      <c r="B133" s="30" t="s">
        <v>14</v>
      </c>
      <c r="C133" s="12">
        <f>'[1]9.ведомства'!G83</f>
        <v>1223100</v>
      </c>
      <c r="D133" s="12">
        <f>'[1]9.ведомства'!H83</f>
        <v>0</v>
      </c>
      <c r="E133" s="12">
        <f>'[1]9.ведомства'!I83</f>
        <v>0</v>
      </c>
      <c r="F133" s="12">
        <f>'[1]9.ведомства'!J83</f>
        <v>0</v>
      </c>
      <c r="G133" s="12">
        <f>'[1]9.ведомства'!K83</f>
        <v>1223100</v>
      </c>
      <c r="H133" s="12">
        <f>'[1]9.ведомства'!L83</f>
        <v>0</v>
      </c>
    </row>
    <row r="134" spans="1:8" x14ac:dyDescent="0.25">
      <c r="A134" s="29" t="s">
        <v>22</v>
      </c>
      <c r="B134" s="30" t="s">
        <v>23</v>
      </c>
      <c r="C134" s="12">
        <f>'[1]9.ведомства'!G442</f>
        <v>269200</v>
      </c>
      <c r="D134" s="12">
        <f>'[1]9.ведомства'!H442</f>
        <v>0</v>
      </c>
      <c r="E134" s="12">
        <f>'[1]9.ведомства'!I442</f>
        <v>0</v>
      </c>
      <c r="F134" s="12">
        <f>'[1]9.ведомства'!J442</f>
        <v>0</v>
      </c>
      <c r="G134" s="12">
        <f>'[1]9.ведомства'!K442</f>
        <v>269200</v>
      </c>
      <c r="H134" s="12">
        <f>'[1]9.ведомства'!L442</f>
        <v>0</v>
      </c>
    </row>
    <row r="135" spans="1:8" x14ac:dyDescent="0.25">
      <c r="A135" s="29" t="s">
        <v>24</v>
      </c>
      <c r="B135" s="30" t="s">
        <v>25</v>
      </c>
      <c r="C135" s="12">
        <f>'[1]9.ведомства'!G489</f>
        <v>100000</v>
      </c>
      <c r="D135" s="12">
        <f>'[1]9.ведомства'!H489</f>
        <v>0</v>
      </c>
      <c r="E135" s="12">
        <f>'[1]9.ведомства'!I489</f>
        <v>0</v>
      </c>
      <c r="F135" s="12">
        <f>'[1]9.ведомства'!J489</f>
        <v>0</v>
      </c>
      <c r="G135" s="12">
        <f>'[1]9.ведомства'!K489</f>
        <v>100000</v>
      </c>
      <c r="H135" s="12">
        <f>'[1]9.ведомства'!L489</f>
        <v>0</v>
      </c>
    </row>
    <row r="136" spans="1:8" x14ac:dyDescent="0.25">
      <c r="A136" s="29" t="s">
        <v>26</v>
      </c>
      <c r="B136" s="21" t="s">
        <v>27</v>
      </c>
      <c r="C136" s="12">
        <f>'[1]9.ведомства'!G764</f>
        <v>76832.840000000011</v>
      </c>
      <c r="D136" s="12">
        <f>'[1]9.ведомства'!H764</f>
        <v>0</v>
      </c>
      <c r="E136" s="12">
        <f>'[1]9.ведомства'!I764</f>
        <v>0</v>
      </c>
      <c r="F136" s="12">
        <f>'[1]9.ведомства'!J764</f>
        <v>0</v>
      </c>
      <c r="G136" s="12">
        <f>'[1]9.ведомства'!K764</f>
        <v>76832.840000000011</v>
      </c>
      <c r="H136" s="12">
        <f>'[1]9.ведомства'!L764</f>
        <v>0</v>
      </c>
    </row>
    <row r="137" spans="1:8" x14ac:dyDescent="0.25">
      <c r="A137" s="29" t="s">
        <v>28</v>
      </c>
      <c r="B137" s="21" t="s">
        <v>29</v>
      </c>
      <c r="C137" s="12">
        <f>'[1]9.ведомства'!G980</f>
        <v>219000</v>
      </c>
      <c r="D137" s="12">
        <f>'[1]9.ведомства'!H980</f>
        <v>0</v>
      </c>
      <c r="E137" s="12">
        <f>'[1]9.ведомства'!I980</f>
        <v>0</v>
      </c>
      <c r="F137" s="12">
        <f>'[1]9.ведомства'!J980</f>
        <v>0</v>
      </c>
      <c r="G137" s="12">
        <f>'[1]9.ведомства'!K980</f>
        <v>219000</v>
      </c>
      <c r="H137" s="12">
        <f>'[1]9.ведомства'!L980</f>
        <v>0</v>
      </c>
    </row>
    <row r="138" spans="1:8" x14ac:dyDescent="0.25">
      <c r="A138" s="29" t="s">
        <v>103</v>
      </c>
      <c r="B138" s="30" t="s">
        <v>94</v>
      </c>
      <c r="C138" s="12">
        <f>'[1]9.ведомства'!G1344</f>
        <v>120500</v>
      </c>
      <c r="D138" s="12">
        <f>'[1]9.ведомства'!H1344</f>
        <v>0</v>
      </c>
      <c r="E138" s="12">
        <f>'[1]9.ведомства'!I1344</f>
        <v>0</v>
      </c>
      <c r="F138" s="12">
        <f>'[1]9.ведомства'!J1344</f>
        <v>0</v>
      </c>
      <c r="G138" s="12">
        <f>'[1]9.ведомства'!K1344</f>
        <v>120500</v>
      </c>
      <c r="H138" s="12">
        <f>'[1]9.ведомства'!L1344</f>
        <v>0</v>
      </c>
    </row>
    <row r="139" spans="1:8" x14ac:dyDescent="0.25">
      <c r="A139" s="29" t="s">
        <v>95</v>
      </c>
      <c r="B139" s="30" t="s">
        <v>96</v>
      </c>
      <c r="C139" s="12">
        <f>'[1]9.ведомства'!G1397</f>
        <v>72900</v>
      </c>
      <c r="D139" s="12">
        <f>'[1]9.ведомства'!H1397</f>
        <v>0</v>
      </c>
      <c r="E139" s="12">
        <f>'[1]9.ведомства'!I1397</f>
        <v>0</v>
      </c>
      <c r="F139" s="12">
        <f>'[1]9.ведомства'!J1397</f>
        <v>0</v>
      </c>
      <c r="G139" s="12">
        <f>'[1]9.ведомства'!K1397</f>
        <v>72900</v>
      </c>
      <c r="H139" s="12">
        <f>'[1]9.ведомства'!L1397</f>
        <v>0</v>
      </c>
    </row>
    <row r="140" spans="1:8" x14ac:dyDescent="0.25">
      <c r="A140" s="29" t="s">
        <v>74</v>
      </c>
      <c r="B140" s="21" t="s">
        <v>75</v>
      </c>
      <c r="C140" s="12">
        <f>'[1]9.ведомства'!G1452</f>
        <v>201100</v>
      </c>
      <c r="D140" s="12">
        <f>'[1]9.ведомства'!H1452</f>
        <v>0</v>
      </c>
      <c r="E140" s="12">
        <f>'[1]9.ведомства'!I1452</f>
        <v>0</v>
      </c>
      <c r="F140" s="12">
        <f>'[1]9.ведомства'!J1452</f>
        <v>0</v>
      </c>
      <c r="G140" s="12">
        <f>'[1]9.ведомства'!K1452</f>
        <v>201100</v>
      </c>
      <c r="H140" s="12">
        <f>'[1]9.ведомства'!L1452</f>
        <v>0</v>
      </c>
    </row>
    <row r="141" spans="1:8" x14ac:dyDescent="0.25">
      <c r="A141" s="61" t="s">
        <v>112</v>
      </c>
      <c r="B141" s="61"/>
      <c r="C141" s="12" t="e">
        <f>#REF!+C142</f>
        <v>#REF!</v>
      </c>
      <c r="D141" s="12" t="e">
        <f>#REF!+D142</f>
        <v>#REF!</v>
      </c>
      <c r="E141" s="12" t="e">
        <f>#REF!+E142</f>
        <v>#REF!</v>
      </c>
      <c r="F141" s="12" t="e">
        <f>#REF!+F142</f>
        <v>#REF!</v>
      </c>
      <c r="G141" s="12">
        <f>G142</f>
        <v>174000</v>
      </c>
      <c r="H141" s="12">
        <f>H142</f>
        <v>0</v>
      </c>
    </row>
    <row r="142" spans="1:8" ht="25.5" x14ac:dyDescent="0.25">
      <c r="A142" s="28" t="s">
        <v>113</v>
      </c>
      <c r="B142" s="6" t="s">
        <v>114</v>
      </c>
      <c r="C142" s="12">
        <f t="shared" ref="C142:H142" si="40">C143</f>
        <v>174000</v>
      </c>
      <c r="D142" s="12">
        <f t="shared" si="40"/>
        <v>0</v>
      </c>
      <c r="E142" s="12">
        <f t="shared" si="40"/>
        <v>0</v>
      </c>
      <c r="F142" s="12">
        <f t="shared" si="40"/>
        <v>0</v>
      </c>
      <c r="G142" s="12">
        <f t="shared" si="40"/>
        <v>174000</v>
      </c>
      <c r="H142" s="12">
        <f t="shared" si="40"/>
        <v>0</v>
      </c>
    </row>
    <row r="143" spans="1:8" x14ac:dyDescent="0.25">
      <c r="A143" s="29" t="s">
        <v>13</v>
      </c>
      <c r="B143" s="30" t="s">
        <v>14</v>
      </c>
      <c r="C143" s="12">
        <f>'[1]9.ведомства'!G90</f>
        <v>174000</v>
      </c>
      <c r="D143" s="12">
        <f>'[1]9.ведомства'!H90</f>
        <v>0</v>
      </c>
      <c r="E143" s="12">
        <f>'[1]9.ведомства'!I90</f>
        <v>0</v>
      </c>
      <c r="F143" s="12">
        <f>'[1]9.ведомства'!J90</f>
        <v>0</v>
      </c>
      <c r="G143" s="12">
        <f>'[1]9.ведомства'!K90</f>
        <v>174000</v>
      </c>
      <c r="H143" s="12">
        <f>'[1]9.ведомства'!L90</f>
        <v>0</v>
      </c>
    </row>
    <row r="144" spans="1:8" ht="21.75" customHeight="1" x14ac:dyDescent="0.25">
      <c r="A144" s="68" t="s">
        <v>115</v>
      </c>
      <c r="B144" s="69"/>
      <c r="C144" s="12" t="e">
        <f t="shared" ref="C144:H144" si="41">C145+C160+C169+C176+C181+C194+C233</f>
        <v>#REF!</v>
      </c>
      <c r="D144" s="12" t="e">
        <f t="shared" si="41"/>
        <v>#REF!</v>
      </c>
      <c r="E144" s="12" t="e">
        <f t="shared" si="41"/>
        <v>#REF!</v>
      </c>
      <c r="F144" s="12" t="e">
        <f t="shared" si="41"/>
        <v>#REF!</v>
      </c>
      <c r="G144" s="12">
        <f t="shared" si="41"/>
        <v>347398437.88999999</v>
      </c>
      <c r="H144" s="12">
        <f t="shared" si="41"/>
        <v>74460672.109999999</v>
      </c>
    </row>
    <row r="145" spans="1:8" x14ac:dyDescent="0.25">
      <c r="A145" s="68" t="s">
        <v>116</v>
      </c>
      <c r="B145" s="69"/>
      <c r="C145" s="12" t="e">
        <f>#REF!+#REF!+C150+C152+#REF!+C148+C158+#REF!+#REF!+C154+#REF!+C146+C156</f>
        <v>#REF!</v>
      </c>
      <c r="D145" s="12" t="e">
        <f>#REF!+#REF!+D150+D152+#REF!+D148+D158+#REF!+#REF!+D154+#REF!+D146+D156</f>
        <v>#REF!</v>
      </c>
      <c r="E145" s="12" t="e">
        <f>#REF!+#REF!+E150+E152+#REF!+E148+E158+#REF!+#REF!+E154+#REF!+E146+E156</f>
        <v>#REF!</v>
      </c>
      <c r="F145" s="12" t="e">
        <f>#REF!+#REF!+F150+F152+#REF!+F148+F158+#REF!+#REF!+F154+#REF!+F146+F156</f>
        <v>#REF!</v>
      </c>
      <c r="G145" s="12">
        <f>G150+G152+G148+G158+G154+G146+G156</f>
        <v>183046302.24000001</v>
      </c>
      <c r="H145" s="12">
        <f>H150+H152+H148+H158+H154+H146+H156</f>
        <v>51867744.060000002</v>
      </c>
    </row>
    <row r="146" spans="1:8" ht="25.5" x14ac:dyDescent="0.25">
      <c r="A146" s="32" t="s">
        <v>117</v>
      </c>
      <c r="B146" s="36" t="s">
        <v>118</v>
      </c>
      <c r="C146" s="12">
        <f>C147</f>
        <v>0</v>
      </c>
      <c r="D146" s="12">
        <f t="shared" ref="D146:H146" si="42">D147</f>
        <v>0</v>
      </c>
      <c r="E146" s="12">
        <f t="shared" si="42"/>
        <v>35939103.560000002</v>
      </c>
      <c r="F146" s="12">
        <f t="shared" si="42"/>
        <v>35939103.560000002</v>
      </c>
      <c r="G146" s="12">
        <f t="shared" si="42"/>
        <v>35939103.560000002</v>
      </c>
      <c r="H146" s="12">
        <f t="shared" si="42"/>
        <v>35939103.560000002</v>
      </c>
    </row>
    <row r="147" spans="1:8" x14ac:dyDescent="0.25">
      <c r="A147" s="37" t="s">
        <v>28</v>
      </c>
      <c r="B147" s="21" t="s">
        <v>29</v>
      </c>
      <c r="C147" s="12">
        <f>'[1]9.ведомства'!G1074</f>
        <v>0</v>
      </c>
      <c r="D147" s="12">
        <f>'[1]9.ведомства'!H1074</f>
        <v>0</v>
      </c>
      <c r="E147" s="12">
        <f>'[1]9.ведомства'!I1074</f>
        <v>35939103.560000002</v>
      </c>
      <c r="F147" s="12">
        <f>'[1]9.ведомства'!J1074</f>
        <v>35939103.560000002</v>
      </c>
      <c r="G147" s="12">
        <f>'[1]9.ведомства'!K1074</f>
        <v>35939103.560000002</v>
      </c>
      <c r="H147" s="12">
        <f>'[1]9.ведомства'!L1074</f>
        <v>35939103.560000002</v>
      </c>
    </row>
    <row r="148" spans="1:8" ht="38.25" x14ac:dyDescent="0.25">
      <c r="A148" s="32" t="s">
        <v>119</v>
      </c>
      <c r="B148" s="36" t="s">
        <v>120</v>
      </c>
      <c r="C148" s="12">
        <f t="shared" ref="C148:H148" si="43">C149</f>
        <v>15928640.5</v>
      </c>
      <c r="D148" s="12">
        <f t="shared" si="43"/>
        <v>15928640.5</v>
      </c>
      <c r="E148" s="12">
        <f t="shared" si="43"/>
        <v>0</v>
      </c>
      <c r="F148" s="12">
        <f t="shared" si="43"/>
        <v>0</v>
      </c>
      <c r="G148" s="12">
        <f t="shared" si="43"/>
        <v>15928640.5</v>
      </c>
      <c r="H148" s="12">
        <f t="shared" si="43"/>
        <v>15928640.5</v>
      </c>
    </row>
    <row r="149" spans="1:8" x14ac:dyDescent="0.25">
      <c r="A149" s="37" t="s">
        <v>28</v>
      </c>
      <c r="B149" s="21" t="s">
        <v>29</v>
      </c>
      <c r="C149" s="12">
        <f>'[1]9.ведомства'!G1076</f>
        <v>15928640.5</v>
      </c>
      <c r="D149" s="12">
        <f>'[1]9.ведомства'!H1076</f>
        <v>15928640.5</v>
      </c>
      <c r="E149" s="12">
        <f>'[1]9.ведомства'!I1076</f>
        <v>0</v>
      </c>
      <c r="F149" s="12">
        <f>'[1]9.ведомства'!J1076</f>
        <v>0</v>
      </c>
      <c r="G149" s="12">
        <f>'[1]9.ведомства'!K1076</f>
        <v>15928640.5</v>
      </c>
      <c r="H149" s="12">
        <f>'[1]9.ведомства'!L1076</f>
        <v>15928640.5</v>
      </c>
    </row>
    <row r="150" spans="1:8" ht="24" x14ac:dyDescent="0.25">
      <c r="A150" s="28" t="s">
        <v>121</v>
      </c>
      <c r="B150" s="35" t="s">
        <v>122</v>
      </c>
      <c r="C150" s="12">
        <f t="shared" ref="C150:H150" si="44">C151</f>
        <v>105075000</v>
      </c>
      <c r="D150" s="12">
        <f t="shared" si="44"/>
        <v>0</v>
      </c>
      <c r="E150" s="12">
        <f t="shared" si="44"/>
        <v>-5183000</v>
      </c>
      <c r="F150" s="12">
        <f t="shared" si="44"/>
        <v>0</v>
      </c>
      <c r="G150" s="12">
        <f t="shared" si="44"/>
        <v>99892000</v>
      </c>
      <c r="H150" s="12">
        <f t="shared" si="44"/>
        <v>0</v>
      </c>
    </row>
    <row r="151" spans="1:8" x14ac:dyDescent="0.25">
      <c r="A151" s="37" t="s">
        <v>28</v>
      </c>
      <c r="B151" s="21" t="s">
        <v>29</v>
      </c>
      <c r="C151" s="12">
        <f>'[1]9.ведомства'!G1080</f>
        <v>105075000</v>
      </c>
      <c r="D151" s="12">
        <f>'[1]9.ведомства'!H1080</f>
        <v>0</v>
      </c>
      <c r="E151" s="12">
        <f>'[1]9.ведомства'!I1080</f>
        <v>-5183000</v>
      </c>
      <c r="F151" s="12">
        <f>'[1]9.ведомства'!J1080</f>
        <v>0</v>
      </c>
      <c r="G151" s="12">
        <f>'[1]9.ведомства'!K1080</f>
        <v>99892000</v>
      </c>
      <c r="H151" s="12">
        <f>'[1]9.ведомства'!L1080</f>
        <v>0</v>
      </c>
    </row>
    <row r="152" spans="1:8" ht="24" x14ac:dyDescent="0.25">
      <c r="A152" s="28" t="s">
        <v>123</v>
      </c>
      <c r="B152" s="35" t="s">
        <v>124</v>
      </c>
      <c r="C152" s="12">
        <f t="shared" ref="C152:H152" si="45">C153</f>
        <v>20962455.199999999</v>
      </c>
      <c r="D152" s="12">
        <f t="shared" si="45"/>
        <v>0</v>
      </c>
      <c r="E152" s="12">
        <f t="shared" si="45"/>
        <v>-9976112.7400000002</v>
      </c>
      <c r="F152" s="12">
        <f t="shared" si="45"/>
        <v>0</v>
      </c>
      <c r="G152" s="12">
        <f t="shared" si="45"/>
        <v>10986342.459999999</v>
      </c>
      <c r="H152" s="12">
        <f t="shared" si="45"/>
        <v>0</v>
      </c>
    </row>
    <row r="153" spans="1:8" x14ac:dyDescent="0.25">
      <c r="A153" s="37" t="s">
        <v>28</v>
      </c>
      <c r="B153" s="21" t="s">
        <v>29</v>
      </c>
      <c r="C153" s="12">
        <f>'[1]9.ведомства'!G1082</f>
        <v>20962455.199999999</v>
      </c>
      <c r="D153" s="12">
        <f>'[1]9.ведомства'!H1082</f>
        <v>0</v>
      </c>
      <c r="E153" s="12">
        <f>'[1]9.ведомства'!I1082</f>
        <v>-9976112.7400000002</v>
      </c>
      <c r="F153" s="12">
        <f>'[1]9.ведомства'!J1082</f>
        <v>0</v>
      </c>
      <c r="G153" s="12">
        <f>'[1]9.ведомства'!K1082</f>
        <v>10986342.459999999</v>
      </c>
      <c r="H153" s="12">
        <f>'[1]9.ведомства'!L1082</f>
        <v>0</v>
      </c>
    </row>
    <row r="154" spans="1:8" ht="38.25" x14ac:dyDescent="0.25">
      <c r="A154" s="28" t="s">
        <v>125</v>
      </c>
      <c r="B154" s="6" t="s">
        <v>126</v>
      </c>
      <c r="C154" s="12">
        <f t="shared" ref="C154:H154" si="46">C155</f>
        <v>9461753.4800000004</v>
      </c>
      <c r="D154" s="12">
        <f t="shared" si="46"/>
        <v>0</v>
      </c>
      <c r="E154" s="12">
        <f t="shared" si="46"/>
        <v>24000</v>
      </c>
      <c r="F154" s="12">
        <f t="shared" si="46"/>
        <v>0</v>
      </c>
      <c r="G154" s="12">
        <f t="shared" si="46"/>
        <v>9485753.4800000004</v>
      </c>
      <c r="H154" s="12">
        <f t="shared" si="46"/>
        <v>0</v>
      </c>
    </row>
    <row r="155" spans="1:8" x14ac:dyDescent="0.25">
      <c r="A155" s="37" t="s">
        <v>28</v>
      </c>
      <c r="B155" s="21" t="s">
        <v>29</v>
      </c>
      <c r="C155" s="12">
        <f>'[1]9.ведомства'!G1084</f>
        <v>9461753.4800000004</v>
      </c>
      <c r="D155" s="12">
        <f>'[1]9.ведомства'!H1084</f>
        <v>0</v>
      </c>
      <c r="E155" s="12">
        <f>'[1]9.ведомства'!I1084</f>
        <v>24000</v>
      </c>
      <c r="F155" s="12">
        <f>'[1]9.ведомства'!J1084</f>
        <v>0</v>
      </c>
      <c r="G155" s="12">
        <f>'[1]9.ведомства'!K1084</f>
        <v>9485753.4800000004</v>
      </c>
      <c r="H155" s="12">
        <f>'[1]9.ведомства'!L1084</f>
        <v>0</v>
      </c>
    </row>
    <row r="156" spans="1:8" ht="38.25" x14ac:dyDescent="0.25">
      <c r="A156" s="32" t="s">
        <v>127</v>
      </c>
      <c r="B156" s="36" t="s">
        <v>128</v>
      </c>
      <c r="C156" s="12">
        <f>C157</f>
        <v>0</v>
      </c>
      <c r="D156" s="12">
        <f t="shared" ref="D156:H156" si="47">D157</f>
        <v>0</v>
      </c>
      <c r="E156" s="12">
        <f t="shared" si="47"/>
        <v>9976112.7400000002</v>
      </c>
      <c r="F156" s="12">
        <f t="shared" si="47"/>
        <v>0</v>
      </c>
      <c r="G156" s="12">
        <f t="shared" si="47"/>
        <v>9976112.7400000002</v>
      </c>
      <c r="H156" s="12">
        <f t="shared" si="47"/>
        <v>0</v>
      </c>
    </row>
    <row r="157" spans="1:8" x14ac:dyDescent="0.25">
      <c r="A157" s="37" t="s">
        <v>28</v>
      </c>
      <c r="B157" s="21" t="s">
        <v>29</v>
      </c>
      <c r="C157" s="12">
        <f>'[1]9.ведомства'!G1089</f>
        <v>0</v>
      </c>
      <c r="D157" s="12">
        <f>'[1]9.ведомства'!H1089</f>
        <v>0</v>
      </c>
      <c r="E157" s="12">
        <f>'[1]9.ведомства'!I1089</f>
        <v>9976112.7400000002</v>
      </c>
      <c r="F157" s="12">
        <f>'[1]9.ведомства'!J1089</f>
        <v>0</v>
      </c>
      <c r="G157" s="12">
        <f>'[1]9.ведомства'!K1089</f>
        <v>9976112.7400000002</v>
      </c>
      <c r="H157" s="12">
        <f>'[1]9.ведомства'!L1089</f>
        <v>0</v>
      </c>
    </row>
    <row r="158" spans="1:8" ht="36" x14ac:dyDescent="0.25">
      <c r="A158" s="32" t="s">
        <v>129</v>
      </c>
      <c r="B158" s="38" t="s">
        <v>130</v>
      </c>
      <c r="C158" s="12">
        <f t="shared" ref="C158:H158" si="48">C159</f>
        <v>838349.5</v>
      </c>
      <c r="D158" s="12">
        <f t="shared" si="48"/>
        <v>0</v>
      </c>
      <c r="E158" s="12">
        <f t="shared" si="48"/>
        <v>0</v>
      </c>
      <c r="F158" s="12">
        <f t="shared" si="48"/>
        <v>0</v>
      </c>
      <c r="G158" s="12">
        <f t="shared" si="48"/>
        <v>838349.5</v>
      </c>
      <c r="H158" s="12">
        <f t="shared" si="48"/>
        <v>0</v>
      </c>
    </row>
    <row r="159" spans="1:8" x14ac:dyDescent="0.25">
      <c r="A159" s="37" t="s">
        <v>28</v>
      </c>
      <c r="B159" s="21" t="s">
        <v>29</v>
      </c>
      <c r="C159" s="12">
        <f>'[1]9.ведомства'!G1092</f>
        <v>838349.5</v>
      </c>
      <c r="D159" s="12">
        <f>'[1]9.ведомства'!H1092</f>
        <v>0</v>
      </c>
      <c r="E159" s="12">
        <f>'[1]9.ведомства'!I1092</f>
        <v>0</v>
      </c>
      <c r="F159" s="12">
        <f>'[1]9.ведомства'!J1092</f>
        <v>0</v>
      </c>
      <c r="G159" s="12">
        <f>'[1]9.ведомства'!K1092</f>
        <v>838349.5</v>
      </c>
      <c r="H159" s="12">
        <f>'[1]9.ведомства'!L1092</f>
        <v>0</v>
      </c>
    </row>
    <row r="160" spans="1:8" x14ac:dyDescent="0.25">
      <c r="A160" s="68" t="s">
        <v>131</v>
      </c>
      <c r="B160" s="69"/>
      <c r="C160" s="12">
        <f t="shared" ref="C160:H160" si="49">C161+C163+C165+C167</f>
        <v>16298429</v>
      </c>
      <c r="D160" s="12">
        <f t="shared" si="49"/>
        <v>0</v>
      </c>
      <c r="E160" s="12">
        <f t="shared" si="49"/>
        <v>0</v>
      </c>
      <c r="F160" s="12">
        <f t="shared" si="49"/>
        <v>0</v>
      </c>
      <c r="G160" s="12">
        <f t="shared" si="49"/>
        <v>16298429</v>
      </c>
      <c r="H160" s="12">
        <f t="shared" si="49"/>
        <v>0</v>
      </c>
    </row>
    <row r="161" spans="1:8" x14ac:dyDescent="0.25">
      <c r="A161" s="28" t="s">
        <v>132</v>
      </c>
      <c r="B161" s="35" t="s">
        <v>133</v>
      </c>
      <c r="C161" s="12">
        <f t="shared" ref="C161:H161" si="50">C162</f>
        <v>9049815</v>
      </c>
      <c r="D161" s="12">
        <f t="shared" si="50"/>
        <v>0</v>
      </c>
      <c r="E161" s="12">
        <f t="shared" si="50"/>
        <v>-371672.2</v>
      </c>
      <c r="F161" s="12">
        <f t="shared" si="50"/>
        <v>0</v>
      </c>
      <c r="G161" s="12">
        <f t="shared" si="50"/>
        <v>8678142.8000000007</v>
      </c>
      <c r="H161" s="12">
        <f t="shared" si="50"/>
        <v>0</v>
      </c>
    </row>
    <row r="162" spans="1:8" x14ac:dyDescent="0.25">
      <c r="A162" s="29" t="s">
        <v>28</v>
      </c>
      <c r="B162" s="21" t="s">
        <v>29</v>
      </c>
      <c r="C162" s="12">
        <f>'[1]9.ведомства'!G1149</f>
        <v>9049815</v>
      </c>
      <c r="D162" s="12">
        <f>'[1]9.ведомства'!H1149</f>
        <v>0</v>
      </c>
      <c r="E162" s="12">
        <f>'[1]9.ведомства'!I1149</f>
        <v>-371672.2</v>
      </c>
      <c r="F162" s="12">
        <f>'[1]9.ведомства'!J1149</f>
        <v>0</v>
      </c>
      <c r="G162" s="12">
        <f>'[1]9.ведомства'!K1149</f>
        <v>8678142.8000000007</v>
      </c>
      <c r="H162" s="12">
        <f>'[1]9.ведомства'!L1149</f>
        <v>0</v>
      </c>
    </row>
    <row r="163" spans="1:8" x14ac:dyDescent="0.25">
      <c r="A163" s="28" t="s">
        <v>134</v>
      </c>
      <c r="B163" s="35" t="s">
        <v>135</v>
      </c>
      <c r="C163" s="12">
        <f t="shared" ref="C163:H163" si="51">C164</f>
        <v>4383964</v>
      </c>
      <c r="D163" s="12">
        <f t="shared" si="51"/>
        <v>0</v>
      </c>
      <c r="E163" s="12">
        <f t="shared" si="51"/>
        <v>371672.2</v>
      </c>
      <c r="F163" s="12">
        <f t="shared" si="51"/>
        <v>0</v>
      </c>
      <c r="G163" s="12">
        <f t="shared" si="51"/>
        <v>4755636.2</v>
      </c>
      <c r="H163" s="12">
        <f t="shared" si="51"/>
        <v>0</v>
      </c>
    </row>
    <row r="164" spans="1:8" x14ac:dyDescent="0.25">
      <c r="A164" s="29" t="s">
        <v>28</v>
      </c>
      <c r="B164" s="21" t="s">
        <v>29</v>
      </c>
      <c r="C164" s="12">
        <f>'[1]9.ведомства'!G1151</f>
        <v>4383964</v>
      </c>
      <c r="D164" s="12">
        <f>'[1]9.ведомства'!H1151</f>
        <v>0</v>
      </c>
      <c r="E164" s="12">
        <f>'[1]9.ведомства'!I1151</f>
        <v>371672.2</v>
      </c>
      <c r="F164" s="12">
        <f>'[1]9.ведомства'!J1151</f>
        <v>0</v>
      </c>
      <c r="G164" s="12">
        <f>'[1]9.ведомства'!K1151</f>
        <v>4755636.2</v>
      </c>
      <c r="H164" s="12">
        <f>'[1]9.ведомства'!L1151</f>
        <v>0</v>
      </c>
    </row>
    <row r="165" spans="1:8" s="4" customFormat="1" x14ac:dyDescent="0.25">
      <c r="A165" s="28" t="s">
        <v>136</v>
      </c>
      <c r="B165" s="35" t="s">
        <v>137</v>
      </c>
      <c r="C165" s="12">
        <f t="shared" ref="C165:H165" si="52">C166</f>
        <v>775600</v>
      </c>
      <c r="D165" s="12">
        <f t="shared" si="52"/>
        <v>0</v>
      </c>
      <c r="E165" s="12">
        <f t="shared" si="52"/>
        <v>0</v>
      </c>
      <c r="F165" s="12">
        <f t="shared" si="52"/>
        <v>0</v>
      </c>
      <c r="G165" s="12">
        <f t="shared" si="52"/>
        <v>775600</v>
      </c>
      <c r="H165" s="12">
        <f t="shared" si="52"/>
        <v>0</v>
      </c>
    </row>
    <row r="166" spans="1:8" x14ac:dyDescent="0.25">
      <c r="A166" s="29" t="s">
        <v>28</v>
      </c>
      <c r="B166" s="21" t="s">
        <v>29</v>
      </c>
      <c r="C166" s="12">
        <f>'[1]9.ведомства'!G1153</f>
        <v>775600</v>
      </c>
      <c r="D166" s="12">
        <f>'[1]9.ведомства'!H1153</f>
        <v>0</v>
      </c>
      <c r="E166" s="12">
        <f>'[1]9.ведомства'!I1153</f>
        <v>0</v>
      </c>
      <c r="F166" s="12">
        <f>'[1]9.ведомства'!J1153</f>
        <v>0</v>
      </c>
      <c r="G166" s="12">
        <f>'[1]9.ведомства'!K1153</f>
        <v>775600</v>
      </c>
      <c r="H166" s="12">
        <f>'[1]9.ведомства'!L1153</f>
        <v>0</v>
      </c>
    </row>
    <row r="167" spans="1:8" s="4" customFormat="1" x14ac:dyDescent="0.25">
      <c r="A167" s="28" t="s">
        <v>138</v>
      </c>
      <c r="B167" s="31" t="s">
        <v>139</v>
      </c>
      <c r="C167" s="12">
        <f t="shared" ref="C167:H167" si="53">C168</f>
        <v>2089050</v>
      </c>
      <c r="D167" s="12">
        <f t="shared" si="53"/>
        <v>0</v>
      </c>
      <c r="E167" s="12">
        <f t="shared" si="53"/>
        <v>0</v>
      </c>
      <c r="F167" s="12">
        <f t="shared" si="53"/>
        <v>0</v>
      </c>
      <c r="G167" s="12">
        <f t="shared" si="53"/>
        <v>2089050</v>
      </c>
      <c r="H167" s="12">
        <f t="shared" si="53"/>
        <v>0</v>
      </c>
    </row>
    <row r="168" spans="1:8" x14ac:dyDescent="0.25">
      <c r="A168" s="29" t="s">
        <v>28</v>
      </c>
      <c r="B168" s="21" t="s">
        <v>29</v>
      </c>
      <c r="C168" s="12">
        <f>'[1]9.ведомства'!G1156</f>
        <v>2089050</v>
      </c>
      <c r="D168" s="12">
        <f>'[1]9.ведомства'!H1156</f>
        <v>0</v>
      </c>
      <c r="E168" s="12">
        <f>'[1]9.ведомства'!I1156</f>
        <v>0</v>
      </c>
      <c r="F168" s="12">
        <f>'[1]9.ведомства'!J1156</f>
        <v>0</v>
      </c>
      <c r="G168" s="12">
        <f>'[1]9.ведомства'!K1156</f>
        <v>2089050</v>
      </c>
      <c r="H168" s="12">
        <f>'[1]9.ведомства'!L1156</f>
        <v>0</v>
      </c>
    </row>
    <row r="169" spans="1:8" x14ac:dyDescent="0.25">
      <c r="A169" s="68" t="s">
        <v>140</v>
      </c>
      <c r="B169" s="69"/>
      <c r="C169" s="12" t="e">
        <f>C174+C172+#REF!+C170</f>
        <v>#REF!</v>
      </c>
      <c r="D169" s="12" t="e">
        <f>D174+D172+#REF!+D170</f>
        <v>#REF!</v>
      </c>
      <c r="E169" s="12" t="e">
        <f>E174+E172+#REF!+E170</f>
        <v>#REF!</v>
      </c>
      <c r="F169" s="12" t="e">
        <f>F174+F172+#REF!+F170</f>
        <v>#REF!</v>
      </c>
      <c r="G169" s="12">
        <f>G174+G172+G170</f>
        <v>5222500</v>
      </c>
      <c r="H169" s="12">
        <f>H174+H172+H170</f>
        <v>0</v>
      </c>
    </row>
    <row r="170" spans="1:8" ht="25.5" x14ac:dyDescent="0.25">
      <c r="A170" s="28" t="s">
        <v>141</v>
      </c>
      <c r="B170" s="31" t="s">
        <v>142</v>
      </c>
      <c r="C170" s="12">
        <f t="shared" ref="C170:H170" si="54">C171</f>
        <v>22500</v>
      </c>
      <c r="D170" s="12">
        <f t="shared" si="54"/>
        <v>0</v>
      </c>
      <c r="E170" s="12">
        <f t="shared" si="54"/>
        <v>0</v>
      </c>
      <c r="F170" s="12">
        <f t="shared" si="54"/>
        <v>0</v>
      </c>
      <c r="G170" s="12">
        <f t="shared" si="54"/>
        <v>22500</v>
      </c>
      <c r="H170" s="12">
        <f t="shared" si="54"/>
        <v>0</v>
      </c>
    </row>
    <row r="171" spans="1:8" x14ac:dyDescent="0.25">
      <c r="A171" s="29" t="s">
        <v>28</v>
      </c>
      <c r="B171" s="21" t="s">
        <v>29</v>
      </c>
      <c r="C171" s="12">
        <f>'[1]9.ведомства'!G1123</f>
        <v>22500</v>
      </c>
      <c r="D171" s="12">
        <f>'[1]9.ведомства'!H1123</f>
        <v>0</v>
      </c>
      <c r="E171" s="12">
        <f>'[1]9.ведомства'!I1123</f>
        <v>0</v>
      </c>
      <c r="F171" s="12">
        <f>'[1]9.ведомства'!J1123</f>
        <v>0</v>
      </c>
      <c r="G171" s="12">
        <f>'[1]9.ведомства'!K1123</f>
        <v>22500</v>
      </c>
      <c r="H171" s="12">
        <f>'[1]9.ведомства'!L1123</f>
        <v>0</v>
      </c>
    </row>
    <row r="172" spans="1:8" x14ac:dyDescent="0.25">
      <c r="A172" s="28" t="s">
        <v>143</v>
      </c>
      <c r="B172" s="31" t="s">
        <v>144</v>
      </c>
      <c r="C172" s="12">
        <f t="shared" ref="C172:H172" si="55">C173</f>
        <v>5000000</v>
      </c>
      <c r="D172" s="12">
        <f t="shared" si="55"/>
        <v>0</v>
      </c>
      <c r="E172" s="12">
        <f t="shared" si="55"/>
        <v>0</v>
      </c>
      <c r="F172" s="12">
        <f t="shared" si="55"/>
        <v>0</v>
      </c>
      <c r="G172" s="12">
        <f t="shared" si="55"/>
        <v>5000000</v>
      </c>
      <c r="H172" s="12">
        <f t="shared" si="55"/>
        <v>0</v>
      </c>
    </row>
    <row r="173" spans="1:8" x14ac:dyDescent="0.25">
      <c r="A173" s="29" t="s">
        <v>28</v>
      </c>
      <c r="B173" s="21" t="s">
        <v>29</v>
      </c>
      <c r="C173" s="12">
        <f>'[1]9.ведомства'!G1130</f>
        <v>5000000</v>
      </c>
      <c r="D173" s="12">
        <f>'[1]9.ведомства'!H1130</f>
        <v>0</v>
      </c>
      <c r="E173" s="12">
        <f>'[1]9.ведомства'!I1130</f>
        <v>0</v>
      </c>
      <c r="F173" s="12">
        <f>'[1]9.ведомства'!J1130</f>
        <v>0</v>
      </c>
      <c r="G173" s="12">
        <f>'[1]9.ведомства'!K1130</f>
        <v>5000000</v>
      </c>
      <c r="H173" s="12">
        <f>'[1]9.ведомства'!L1130</f>
        <v>0</v>
      </c>
    </row>
    <row r="174" spans="1:8" ht="24" x14ac:dyDescent="0.25">
      <c r="A174" s="28" t="s">
        <v>145</v>
      </c>
      <c r="B174" s="21" t="s">
        <v>146</v>
      </c>
      <c r="C174" s="12">
        <f t="shared" ref="C174:H174" si="56">C175</f>
        <v>200000</v>
      </c>
      <c r="D174" s="12">
        <f t="shared" si="56"/>
        <v>0</v>
      </c>
      <c r="E174" s="12">
        <f t="shared" si="56"/>
        <v>0</v>
      </c>
      <c r="F174" s="12">
        <f t="shared" si="56"/>
        <v>0</v>
      </c>
      <c r="G174" s="12">
        <f t="shared" si="56"/>
        <v>200000</v>
      </c>
      <c r="H174" s="12">
        <f t="shared" si="56"/>
        <v>0</v>
      </c>
    </row>
    <row r="175" spans="1:8" x14ac:dyDescent="0.25">
      <c r="A175" s="29" t="s">
        <v>28</v>
      </c>
      <c r="B175" s="21" t="s">
        <v>29</v>
      </c>
      <c r="C175" s="12">
        <f>'[1]9.ведомства'!G1125</f>
        <v>200000</v>
      </c>
      <c r="D175" s="12">
        <f>'[1]9.ведомства'!H1125</f>
        <v>0</v>
      </c>
      <c r="E175" s="12">
        <f>'[1]9.ведомства'!I1125</f>
        <v>0</v>
      </c>
      <c r="F175" s="12">
        <f>'[1]9.ведомства'!J1125</f>
        <v>0</v>
      </c>
      <c r="G175" s="12">
        <f>'[1]9.ведомства'!K1125</f>
        <v>200000</v>
      </c>
      <c r="H175" s="12">
        <f>'[1]9.ведомства'!L1125</f>
        <v>0</v>
      </c>
    </row>
    <row r="176" spans="1:8" x14ac:dyDescent="0.25">
      <c r="A176" s="68" t="s">
        <v>147</v>
      </c>
      <c r="B176" s="69"/>
      <c r="C176" s="12">
        <f t="shared" ref="C176:H176" si="57">C177+C179</f>
        <v>3138960.55</v>
      </c>
      <c r="D176" s="12">
        <f t="shared" si="57"/>
        <v>0</v>
      </c>
      <c r="E176" s="12">
        <f t="shared" si="57"/>
        <v>-136000</v>
      </c>
      <c r="F176" s="12">
        <f t="shared" si="57"/>
        <v>0</v>
      </c>
      <c r="G176" s="12">
        <f t="shared" si="57"/>
        <v>3002960.55</v>
      </c>
      <c r="H176" s="12">
        <f t="shared" si="57"/>
        <v>0</v>
      </c>
    </row>
    <row r="177" spans="1:8" x14ac:dyDescent="0.25">
      <c r="A177" s="28" t="s">
        <v>148</v>
      </c>
      <c r="B177" s="31" t="s">
        <v>149</v>
      </c>
      <c r="C177" s="12">
        <f t="shared" ref="C177:H177" si="58">C178</f>
        <v>2138960.5499999998</v>
      </c>
      <c r="D177" s="12">
        <f t="shared" si="58"/>
        <v>0</v>
      </c>
      <c r="E177" s="12">
        <f t="shared" si="58"/>
        <v>364000</v>
      </c>
      <c r="F177" s="12">
        <f t="shared" si="58"/>
        <v>0</v>
      </c>
      <c r="G177" s="12">
        <f t="shared" si="58"/>
        <v>2502960.5499999998</v>
      </c>
      <c r="H177" s="12">
        <f t="shared" si="58"/>
        <v>0</v>
      </c>
    </row>
    <row r="178" spans="1:8" x14ac:dyDescent="0.25">
      <c r="A178" s="29" t="s">
        <v>28</v>
      </c>
      <c r="B178" s="21" t="s">
        <v>29</v>
      </c>
      <c r="C178" s="12">
        <f>'[1]9.ведомства'!G1134</f>
        <v>2138960.5499999998</v>
      </c>
      <c r="D178" s="12">
        <f>'[1]9.ведомства'!H1134</f>
        <v>0</v>
      </c>
      <c r="E178" s="12">
        <f>'[1]9.ведомства'!I1134</f>
        <v>364000</v>
      </c>
      <c r="F178" s="12">
        <f>'[1]9.ведомства'!J1134</f>
        <v>0</v>
      </c>
      <c r="G178" s="12">
        <f>'[1]9.ведомства'!K1134</f>
        <v>2502960.5499999998</v>
      </c>
      <c r="H178" s="12">
        <f>'[1]9.ведомства'!L1134</f>
        <v>0</v>
      </c>
    </row>
    <row r="179" spans="1:8" ht="25.5" x14ac:dyDescent="0.25">
      <c r="A179" s="28" t="s">
        <v>150</v>
      </c>
      <c r="B179" s="31" t="s">
        <v>151</v>
      </c>
      <c r="C179" s="12">
        <f t="shared" ref="C179:H179" si="59">C180</f>
        <v>1000000</v>
      </c>
      <c r="D179" s="12">
        <f t="shared" si="59"/>
        <v>0</v>
      </c>
      <c r="E179" s="12">
        <f t="shared" si="59"/>
        <v>-500000</v>
      </c>
      <c r="F179" s="12">
        <f t="shared" si="59"/>
        <v>0</v>
      </c>
      <c r="G179" s="12">
        <f t="shared" si="59"/>
        <v>500000</v>
      </c>
      <c r="H179" s="12">
        <f t="shared" si="59"/>
        <v>0</v>
      </c>
    </row>
    <row r="180" spans="1:8" x14ac:dyDescent="0.25">
      <c r="A180" s="29" t="s">
        <v>28</v>
      </c>
      <c r="B180" s="21" t="s">
        <v>29</v>
      </c>
      <c r="C180" s="12">
        <f>'[1]9.ведомства'!G1137</f>
        <v>1000000</v>
      </c>
      <c r="D180" s="12">
        <f>'[1]9.ведомства'!H1137</f>
        <v>0</v>
      </c>
      <c r="E180" s="12">
        <f>'[1]9.ведомства'!I1137</f>
        <v>-500000</v>
      </c>
      <c r="F180" s="12">
        <f>'[1]9.ведомства'!J1137</f>
        <v>0</v>
      </c>
      <c r="G180" s="12">
        <f>'[1]9.ведомства'!K1137</f>
        <v>500000</v>
      </c>
      <c r="H180" s="12">
        <f>'[1]9.ведомства'!L1137</f>
        <v>0</v>
      </c>
    </row>
    <row r="181" spans="1:8" s="9" customFormat="1" x14ac:dyDescent="0.25">
      <c r="A181" s="58" t="s">
        <v>152</v>
      </c>
      <c r="B181" s="58"/>
      <c r="C181" s="12" t="e">
        <f>C184+C186+C190+C192+#REF!+C182+C188</f>
        <v>#REF!</v>
      </c>
      <c r="D181" s="12" t="e">
        <f>D184+D186+D190+D192+#REF!+D182+D188</f>
        <v>#REF!</v>
      </c>
      <c r="E181" s="12" t="e">
        <f>E184+E186+E190+E192+#REF!+E182+E188</f>
        <v>#REF!</v>
      </c>
      <c r="F181" s="12" t="e">
        <f>F184+F186+F190+F192+#REF!+F182+F188</f>
        <v>#REF!</v>
      </c>
      <c r="G181" s="12">
        <f>G184+G186+G190+G192+G182+G188</f>
        <v>49746984.039999999</v>
      </c>
      <c r="H181" s="12">
        <f>H184+H186+H190+H192+H182+H188</f>
        <v>11982778.050000001</v>
      </c>
    </row>
    <row r="182" spans="1:8" s="9" customFormat="1" ht="25.5" x14ac:dyDescent="0.25">
      <c r="A182" s="28" t="s">
        <v>153</v>
      </c>
      <c r="B182" s="33" t="s">
        <v>154</v>
      </c>
      <c r="C182" s="12">
        <f t="shared" ref="C182:H182" si="60">C183</f>
        <v>11982778.050000001</v>
      </c>
      <c r="D182" s="12">
        <f t="shared" si="60"/>
        <v>11982778.050000001</v>
      </c>
      <c r="E182" s="12">
        <f t="shared" si="60"/>
        <v>0</v>
      </c>
      <c r="F182" s="12">
        <f t="shared" si="60"/>
        <v>0</v>
      </c>
      <c r="G182" s="12">
        <f t="shared" si="60"/>
        <v>11982778.050000001</v>
      </c>
      <c r="H182" s="12">
        <f t="shared" si="60"/>
        <v>11982778.050000001</v>
      </c>
    </row>
    <row r="183" spans="1:8" s="9" customFormat="1" x14ac:dyDescent="0.25">
      <c r="A183" s="29" t="s">
        <v>74</v>
      </c>
      <c r="B183" s="21" t="s">
        <v>75</v>
      </c>
      <c r="C183" s="12">
        <f>'[1]9.ведомства'!G1489</f>
        <v>11982778.050000001</v>
      </c>
      <c r="D183" s="12">
        <f>'[1]9.ведомства'!H1489</f>
        <v>11982778.050000001</v>
      </c>
      <c r="E183" s="12">
        <f>'[1]9.ведомства'!I1489</f>
        <v>0</v>
      </c>
      <c r="F183" s="12">
        <f>'[1]9.ведомства'!J1489</f>
        <v>0</v>
      </c>
      <c r="G183" s="12">
        <f>'[1]9.ведомства'!K1489</f>
        <v>11982778.050000001</v>
      </c>
      <c r="H183" s="12">
        <f>'[1]9.ведомства'!L1489</f>
        <v>11982778.050000001</v>
      </c>
    </row>
    <row r="184" spans="1:8" ht="24" x14ac:dyDescent="0.25">
      <c r="A184" s="28" t="s">
        <v>155</v>
      </c>
      <c r="B184" s="21" t="s">
        <v>156</v>
      </c>
      <c r="C184" s="12">
        <f t="shared" ref="C184:H184" si="61">SUM(C185:C185)</f>
        <v>1941739.17</v>
      </c>
      <c r="D184" s="12">
        <f t="shared" si="61"/>
        <v>0</v>
      </c>
      <c r="E184" s="12">
        <f t="shared" si="61"/>
        <v>0</v>
      </c>
      <c r="F184" s="12">
        <f t="shared" si="61"/>
        <v>0</v>
      </c>
      <c r="G184" s="12">
        <f t="shared" si="61"/>
        <v>1941739.17</v>
      </c>
      <c r="H184" s="12">
        <f t="shared" si="61"/>
        <v>0</v>
      </c>
    </row>
    <row r="185" spans="1:8" x14ac:dyDescent="0.25">
      <c r="A185" s="29" t="s">
        <v>74</v>
      </c>
      <c r="B185" s="21" t="s">
        <v>75</v>
      </c>
      <c r="C185" s="12">
        <f>'[1]9.ведомства'!G1490</f>
        <v>1941739.17</v>
      </c>
      <c r="D185" s="12">
        <f>'[1]9.ведомства'!H1490</f>
        <v>0</v>
      </c>
      <c r="E185" s="12">
        <f>'[1]9.ведомства'!I1490</f>
        <v>0</v>
      </c>
      <c r="F185" s="12">
        <f>'[1]9.ведомства'!J1490</f>
        <v>0</v>
      </c>
      <c r="G185" s="12">
        <f>'[1]9.ведомства'!K1490</f>
        <v>1941739.17</v>
      </c>
      <c r="H185" s="12">
        <f>'[1]9.ведомства'!L1490</f>
        <v>0</v>
      </c>
    </row>
    <row r="186" spans="1:8" x14ac:dyDescent="0.25">
      <c r="A186" s="28" t="s">
        <v>157</v>
      </c>
      <c r="B186" s="21" t="s">
        <v>158</v>
      </c>
      <c r="C186" s="12">
        <f t="shared" ref="C186:H186" si="62">C187</f>
        <v>1000000</v>
      </c>
      <c r="D186" s="12">
        <f t="shared" si="62"/>
        <v>0</v>
      </c>
      <c r="E186" s="12">
        <f t="shared" si="62"/>
        <v>206691</v>
      </c>
      <c r="F186" s="12">
        <f t="shared" si="62"/>
        <v>0</v>
      </c>
      <c r="G186" s="12">
        <f t="shared" si="62"/>
        <v>1206691</v>
      </c>
      <c r="H186" s="12">
        <f t="shared" si="62"/>
        <v>0</v>
      </c>
    </row>
    <row r="187" spans="1:8" x14ac:dyDescent="0.25">
      <c r="A187" s="29" t="s">
        <v>28</v>
      </c>
      <c r="B187" s="21" t="s">
        <v>29</v>
      </c>
      <c r="C187" s="12">
        <f>'[1]9.ведомства'!G1113</f>
        <v>1000000</v>
      </c>
      <c r="D187" s="12">
        <f>'[1]9.ведомства'!H1113</f>
        <v>0</v>
      </c>
      <c r="E187" s="12">
        <f>'[1]9.ведомства'!I1113</f>
        <v>206691</v>
      </c>
      <c r="F187" s="12">
        <f>'[1]9.ведомства'!J1113</f>
        <v>0</v>
      </c>
      <c r="G187" s="12">
        <f>'[1]9.ведомства'!K1113</f>
        <v>1206691</v>
      </c>
      <c r="H187" s="12">
        <f>'[1]9.ведомства'!L1113</f>
        <v>0</v>
      </c>
    </row>
    <row r="188" spans="1:8" ht="25.5" x14ac:dyDescent="0.25">
      <c r="A188" s="28" t="s">
        <v>159</v>
      </c>
      <c r="B188" s="36" t="s">
        <v>160</v>
      </c>
      <c r="C188" s="12">
        <f t="shared" ref="C188:H188" si="63">C189</f>
        <v>18186775.819999997</v>
      </c>
      <c r="D188" s="12">
        <f t="shared" si="63"/>
        <v>0</v>
      </c>
      <c r="E188" s="12">
        <f t="shared" si="63"/>
        <v>0</v>
      </c>
      <c r="F188" s="12">
        <f t="shared" si="63"/>
        <v>0</v>
      </c>
      <c r="G188" s="12">
        <f t="shared" si="63"/>
        <v>18186775.819999997</v>
      </c>
      <c r="H188" s="12">
        <f t="shared" si="63"/>
        <v>0</v>
      </c>
    </row>
    <row r="189" spans="1:8" x14ac:dyDescent="0.25">
      <c r="A189" s="29" t="s">
        <v>74</v>
      </c>
      <c r="B189" s="21" t="s">
        <v>75</v>
      </c>
      <c r="C189" s="12">
        <f>'[1]9.ведомства'!G1493</f>
        <v>18186775.819999997</v>
      </c>
      <c r="D189" s="12">
        <f>'[1]9.ведомства'!H1493</f>
        <v>0</v>
      </c>
      <c r="E189" s="12">
        <f>'[1]9.ведомства'!I1493</f>
        <v>0</v>
      </c>
      <c r="F189" s="12">
        <f>'[1]9.ведомства'!J1493</f>
        <v>0</v>
      </c>
      <c r="G189" s="12">
        <f>'[1]9.ведомства'!K1493</f>
        <v>18186775.819999997</v>
      </c>
      <c r="H189" s="12">
        <f>'[1]9.ведомства'!L1493</f>
        <v>0</v>
      </c>
    </row>
    <row r="190" spans="1:8" x14ac:dyDescent="0.25">
      <c r="A190" s="28" t="s">
        <v>161</v>
      </c>
      <c r="B190" s="35" t="s">
        <v>162</v>
      </c>
      <c r="C190" s="12">
        <f t="shared" ref="C190:H190" si="64">SUM(C191:C191)</f>
        <v>4300000</v>
      </c>
      <c r="D190" s="12">
        <f t="shared" si="64"/>
        <v>0</v>
      </c>
      <c r="E190" s="12">
        <f t="shared" si="64"/>
        <v>0</v>
      </c>
      <c r="F190" s="12">
        <f t="shared" si="64"/>
        <v>0</v>
      </c>
      <c r="G190" s="12">
        <f t="shared" si="64"/>
        <v>4300000</v>
      </c>
      <c r="H190" s="12">
        <f t="shared" si="64"/>
        <v>0</v>
      </c>
    </row>
    <row r="191" spans="1:8" x14ac:dyDescent="0.25">
      <c r="A191" s="29" t="s">
        <v>28</v>
      </c>
      <c r="B191" s="21" t="s">
        <v>29</v>
      </c>
      <c r="C191" s="12">
        <f>'[1]9.ведомства'!G1116</f>
        <v>4300000</v>
      </c>
      <c r="D191" s="12">
        <f>'[1]9.ведомства'!H1116</f>
        <v>0</v>
      </c>
      <c r="E191" s="12">
        <f>'[1]9.ведомства'!I1116</f>
        <v>0</v>
      </c>
      <c r="F191" s="12">
        <f>'[1]9.ведомства'!J1116</f>
        <v>0</v>
      </c>
      <c r="G191" s="12">
        <f>'[1]9.ведомства'!K1116</f>
        <v>4300000</v>
      </c>
      <c r="H191" s="12">
        <f>'[1]9.ведомства'!L1116</f>
        <v>0</v>
      </c>
    </row>
    <row r="192" spans="1:8" x14ac:dyDescent="0.25">
      <c r="A192" s="28" t="s">
        <v>163</v>
      </c>
      <c r="B192" s="35" t="s">
        <v>164</v>
      </c>
      <c r="C192" s="12">
        <f t="shared" ref="C192:H192" si="65">C193</f>
        <v>12129000</v>
      </c>
      <c r="D192" s="12">
        <f t="shared" si="65"/>
        <v>0</v>
      </c>
      <c r="E192" s="12">
        <f t="shared" si="65"/>
        <v>0</v>
      </c>
      <c r="F192" s="12">
        <f t="shared" si="65"/>
        <v>0</v>
      </c>
      <c r="G192" s="12">
        <f t="shared" si="65"/>
        <v>12129000</v>
      </c>
      <c r="H192" s="12">
        <f t="shared" si="65"/>
        <v>0</v>
      </c>
    </row>
    <row r="193" spans="1:8" x14ac:dyDescent="0.25">
      <c r="A193" s="29" t="s">
        <v>74</v>
      </c>
      <c r="B193" s="21" t="s">
        <v>75</v>
      </c>
      <c r="C193" s="12">
        <f>'[1]9.ведомства'!G1501</f>
        <v>12129000</v>
      </c>
      <c r="D193" s="12">
        <f>'[1]9.ведомства'!H1501</f>
        <v>0</v>
      </c>
      <c r="E193" s="12">
        <f>'[1]9.ведомства'!I1501</f>
        <v>0</v>
      </c>
      <c r="F193" s="12">
        <f>'[1]9.ведомства'!J1501</f>
        <v>0</v>
      </c>
      <c r="G193" s="12">
        <f>'[1]9.ведомства'!K1501</f>
        <v>12129000</v>
      </c>
      <c r="H193" s="12">
        <f>'[1]9.ведомства'!L1501</f>
        <v>0</v>
      </c>
    </row>
    <row r="194" spans="1:8" ht="21" customHeight="1" x14ac:dyDescent="0.25">
      <c r="A194" s="68" t="s">
        <v>165</v>
      </c>
      <c r="B194" s="69"/>
      <c r="C194" s="12" t="e">
        <f>C195+C201+C203+C205+C211+C223+C225+C207+#REF!+C209+#REF!+C219+#REF!+#REF!+#REF!+#REF!+#REF!+C221+#REF!+#REF!+C197+C199+C227+C229+C213+C215+C217+C231</f>
        <v>#REF!</v>
      </c>
      <c r="D194" s="12" t="e">
        <f>D195+D201+D203+D205+D211+D223+D225+D207+#REF!+D209+#REF!+D219+#REF!+#REF!+#REF!+#REF!+#REF!+D221+#REF!+#REF!+D197+D199+D227+D229+D213+D215+D217+D231</f>
        <v>#REF!</v>
      </c>
      <c r="E194" s="12" t="e">
        <f>E195+E201+E203+E205+E211+E223+E225+E207+#REF!+E209+#REF!+E219+#REF!+#REF!+#REF!+#REF!+#REF!+E221+#REF!+#REF!+E197+E199+E227+E229+E213+E215+E217+E231</f>
        <v>#REF!</v>
      </c>
      <c r="F194" s="12" t="e">
        <f>F195+F201+F203+F205+F211+F223+F225+F207+#REF!+F209+#REF!+F219+#REF!+#REF!+#REF!+#REF!+#REF!+F221+#REF!+#REF!+F197+F199+F227+F229+F213+F215+F217+F231</f>
        <v>#REF!</v>
      </c>
      <c r="G194" s="12">
        <f>G195+G201+G203+G205+G211+G223+G225+G207+G209+G219+G221+G197+G199+G227+G229+G213+G215+G217+G231</f>
        <v>83893443.409999996</v>
      </c>
      <c r="H194" s="12">
        <f>H195+H201+H203+H205+H211+H223+H225+H207+H209+H219+H221+H197+H199+H227+H229+H213+H215+H217+H231</f>
        <v>10610150</v>
      </c>
    </row>
    <row r="195" spans="1:8" x14ac:dyDescent="0.25">
      <c r="A195" s="28" t="s">
        <v>166</v>
      </c>
      <c r="B195" s="35" t="s">
        <v>167</v>
      </c>
      <c r="C195" s="12">
        <f t="shared" ref="C195:H195" si="66">C196</f>
        <v>9992971</v>
      </c>
      <c r="D195" s="12">
        <f t="shared" si="66"/>
        <v>0</v>
      </c>
      <c r="E195" s="12">
        <f t="shared" si="66"/>
        <v>0</v>
      </c>
      <c r="F195" s="12">
        <f t="shared" si="66"/>
        <v>0</v>
      </c>
      <c r="G195" s="12">
        <f t="shared" si="66"/>
        <v>9992971</v>
      </c>
      <c r="H195" s="12">
        <f t="shared" si="66"/>
        <v>0</v>
      </c>
    </row>
    <row r="196" spans="1:8" x14ac:dyDescent="0.25">
      <c r="A196" s="29" t="s">
        <v>28</v>
      </c>
      <c r="B196" s="21" t="s">
        <v>29</v>
      </c>
      <c r="C196" s="12">
        <f>'[1]9.ведомства'!G1162</f>
        <v>9992971</v>
      </c>
      <c r="D196" s="12">
        <f>'[1]9.ведомства'!H1162</f>
        <v>0</v>
      </c>
      <c r="E196" s="12">
        <f>'[1]9.ведомства'!I1162</f>
        <v>0</v>
      </c>
      <c r="F196" s="12">
        <f>'[1]9.ведомства'!J1162</f>
        <v>0</v>
      </c>
      <c r="G196" s="12">
        <f>'[1]9.ведомства'!K1162</f>
        <v>9992971</v>
      </c>
      <c r="H196" s="12">
        <f>'[1]9.ведомства'!L1162</f>
        <v>0</v>
      </c>
    </row>
    <row r="197" spans="1:8" x14ac:dyDescent="0.25">
      <c r="A197" s="28" t="s">
        <v>168</v>
      </c>
      <c r="B197" s="33" t="s">
        <v>169</v>
      </c>
      <c r="C197" s="12">
        <f t="shared" ref="C197:H197" si="67">C198</f>
        <v>0</v>
      </c>
      <c r="D197" s="12">
        <f t="shared" si="67"/>
        <v>0</v>
      </c>
      <c r="E197" s="12">
        <f t="shared" si="67"/>
        <v>12000</v>
      </c>
      <c r="F197" s="12">
        <f t="shared" si="67"/>
        <v>0</v>
      </c>
      <c r="G197" s="12">
        <f t="shared" si="67"/>
        <v>12000</v>
      </c>
      <c r="H197" s="12">
        <f t="shared" si="67"/>
        <v>0</v>
      </c>
    </row>
    <row r="198" spans="1:8" x14ac:dyDescent="0.25">
      <c r="A198" s="29" t="s">
        <v>28</v>
      </c>
      <c r="B198" s="21" t="s">
        <v>29</v>
      </c>
      <c r="C198" s="12">
        <f>'[1]9.ведомства'!G1166</f>
        <v>0</v>
      </c>
      <c r="D198" s="12">
        <f>'[1]9.ведомства'!H1166</f>
        <v>0</v>
      </c>
      <c r="E198" s="12">
        <f>'[1]9.ведомства'!I1166</f>
        <v>12000</v>
      </c>
      <c r="F198" s="12">
        <f>'[1]9.ведомства'!J1166</f>
        <v>0</v>
      </c>
      <c r="G198" s="12">
        <f>'[1]9.ведомства'!K1166</f>
        <v>12000</v>
      </c>
      <c r="H198" s="12">
        <f>'[1]9.ведомства'!L1166</f>
        <v>0</v>
      </c>
    </row>
    <row r="199" spans="1:8" x14ac:dyDescent="0.25">
      <c r="A199" s="28" t="s">
        <v>170</v>
      </c>
      <c r="B199" s="33" t="s">
        <v>171</v>
      </c>
      <c r="C199" s="12">
        <f t="shared" ref="C199:H199" si="68">C200</f>
        <v>0</v>
      </c>
      <c r="D199" s="12">
        <f t="shared" si="68"/>
        <v>0</v>
      </c>
      <c r="E199" s="12">
        <f t="shared" si="68"/>
        <v>24000</v>
      </c>
      <c r="F199" s="12">
        <f t="shared" si="68"/>
        <v>0</v>
      </c>
      <c r="G199" s="12">
        <f t="shared" si="68"/>
        <v>24000</v>
      </c>
      <c r="H199" s="12">
        <f t="shared" si="68"/>
        <v>0</v>
      </c>
    </row>
    <row r="200" spans="1:8" x14ac:dyDescent="0.25">
      <c r="A200" s="29" t="s">
        <v>28</v>
      </c>
      <c r="B200" s="21" t="s">
        <v>29</v>
      </c>
      <c r="C200" s="12">
        <f>'[1]9.ведомства'!G1171</f>
        <v>0</v>
      </c>
      <c r="D200" s="12">
        <f>'[1]9.ведомства'!H1171</f>
        <v>0</v>
      </c>
      <c r="E200" s="12">
        <f>'[1]9.ведомства'!I1171</f>
        <v>24000</v>
      </c>
      <c r="F200" s="12">
        <f>'[1]9.ведомства'!J1171</f>
        <v>0</v>
      </c>
      <c r="G200" s="12">
        <f>'[1]9.ведомства'!K1171</f>
        <v>24000</v>
      </c>
      <c r="H200" s="12">
        <f>'[1]9.ведомства'!L1171</f>
        <v>0</v>
      </c>
    </row>
    <row r="201" spans="1:8" s="4" customFormat="1" x14ac:dyDescent="0.25">
      <c r="A201" s="28" t="s">
        <v>173</v>
      </c>
      <c r="B201" s="34" t="s">
        <v>174</v>
      </c>
      <c r="C201" s="12">
        <f t="shared" ref="C201:H201" si="69">C202</f>
        <v>10185750</v>
      </c>
      <c r="D201" s="12">
        <f t="shared" si="69"/>
        <v>10185750</v>
      </c>
      <c r="E201" s="12">
        <f t="shared" si="69"/>
        <v>0</v>
      </c>
      <c r="F201" s="12">
        <f t="shared" si="69"/>
        <v>0</v>
      </c>
      <c r="G201" s="12">
        <f t="shared" si="69"/>
        <v>10185750</v>
      </c>
      <c r="H201" s="12">
        <f t="shared" si="69"/>
        <v>10185750</v>
      </c>
    </row>
    <row r="202" spans="1:8" x14ac:dyDescent="0.25">
      <c r="A202" s="29" t="s">
        <v>28</v>
      </c>
      <c r="B202" s="21" t="s">
        <v>29</v>
      </c>
      <c r="C202" s="12">
        <f>'[1]9.ведомства'!G1035</f>
        <v>10185750</v>
      </c>
      <c r="D202" s="12">
        <f>'[1]9.ведомства'!H1035</f>
        <v>10185750</v>
      </c>
      <c r="E202" s="12">
        <f>'[1]9.ведомства'!I1035</f>
        <v>0</v>
      </c>
      <c r="F202" s="12">
        <f>'[1]9.ведомства'!J1035</f>
        <v>0</v>
      </c>
      <c r="G202" s="12">
        <f>'[1]9.ведомства'!K1035</f>
        <v>10185750</v>
      </c>
      <c r="H202" s="12">
        <f>'[1]9.ведомства'!L1035</f>
        <v>10185750</v>
      </c>
    </row>
    <row r="203" spans="1:8" s="4" customFormat="1" ht="25.5" x14ac:dyDescent="0.25">
      <c r="A203" s="28" t="s">
        <v>175</v>
      </c>
      <c r="B203" s="34" t="s">
        <v>176</v>
      </c>
      <c r="C203" s="12">
        <f t="shared" ref="C203:H203" si="70">C204</f>
        <v>18200</v>
      </c>
      <c r="D203" s="12">
        <f t="shared" si="70"/>
        <v>18200</v>
      </c>
      <c r="E203" s="12">
        <f t="shared" si="70"/>
        <v>0</v>
      </c>
      <c r="F203" s="12">
        <f t="shared" si="70"/>
        <v>0</v>
      </c>
      <c r="G203" s="12">
        <f t="shared" si="70"/>
        <v>18200</v>
      </c>
      <c r="H203" s="12">
        <f t="shared" si="70"/>
        <v>18200</v>
      </c>
    </row>
    <row r="204" spans="1:8" x14ac:dyDescent="0.25">
      <c r="A204" s="29" t="s">
        <v>28</v>
      </c>
      <c r="B204" s="21" t="s">
        <v>29</v>
      </c>
      <c r="C204" s="12">
        <f>'[1]9.ведомства'!G1037</f>
        <v>18200</v>
      </c>
      <c r="D204" s="12">
        <f>'[1]9.ведомства'!H1037</f>
        <v>18200</v>
      </c>
      <c r="E204" s="12">
        <f>'[1]9.ведомства'!I1037</f>
        <v>0</v>
      </c>
      <c r="F204" s="12">
        <f>'[1]9.ведомства'!J1037</f>
        <v>0</v>
      </c>
      <c r="G204" s="12">
        <f>'[1]9.ведомства'!K1037</f>
        <v>18200</v>
      </c>
      <c r="H204" s="12">
        <f>'[1]9.ведомства'!L1037</f>
        <v>18200</v>
      </c>
    </row>
    <row r="205" spans="1:8" x14ac:dyDescent="0.25">
      <c r="A205" s="28" t="s">
        <v>177</v>
      </c>
      <c r="B205" s="31" t="s">
        <v>178</v>
      </c>
      <c r="C205" s="12">
        <f t="shared" ref="C205:H205" si="71">C206</f>
        <v>0</v>
      </c>
      <c r="D205" s="12">
        <f t="shared" si="71"/>
        <v>0</v>
      </c>
      <c r="E205" s="12">
        <f t="shared" si="71"/>
        <v>3476000</v>
      </c>
      <c r="F205" s="12">
        <f t="shared" si="71"/>
        <v>0</v>
      </c>
      <c r="G205" s="12">
        <f t="shared" si="71"/>
        <v>3476000</v>
      </c>
      <c r="H205" s="12">
        <f t="shared" si="71"/>
        <v>0</v>
      </c>
    </row>
    <row r="206" spans="1:8" x14ac:dyDescent="0.25">
      <c r="A206" s="29" t="s">
        <v>28</v>
      </c>
      <c r="B206" s="21" t="s">
        <v>29</v>
      </c>
      <c r="C206" s="12">
        <f>'[1]9.ведомства'!G1176</f>
        <v>0</v>
      </c>
      <c r="D206" s="12">
        <f>'[1]9.ведомства'!H1176</f>
        <v>0</v>
      </c>
      <c r="E206" s="12">
        <f>'[1]9.ведомства'!I1176</f>
        <v>3476000</v>
      </c>
      <c r="F206" s="12">
        <f>'[1]9.ведомства'!J1176</f>
        <v>0</v>
      </c>
      <c r="G206" s="12">
        <f>'[1]9.ведомства'!K1176</f>
        <v>3476000</v>
      </c>
      <c r="H206" s="12">
        <f>'[1]9.ведомства'!L1176</f>
        <v>0</v>
      </c>
    </row>
    <row r="207" spans="1:8" x14ac:dyDescent="0.25">
      <c r="A207" s="29" t="s">
        <v>179</v>
      </c>
      <c r="B207" s="33" t="s">
        <v>180</v>
      </c>
      <c r="C207" s="12">
        <f t="shared" ref="C207:H207" si="72">C208</f>
        <v>550000</v>
      </c>
      <c r="D207" s="12">
        <f t="shared" si="72"/>
        <v>0</v>
      </c>
      <c r="E207" s="12">
        <f t="shared" si="72"/>
        <v>0</v>
      </c>
      <c r="F207" s="12">
        <f t="shared" si="72"/>
        <v>0</v>
      </c>
      <c r="G207" s="12">
        <f t="shared" si="72"/>
        <v>550000</v>
      </c>
      <c r="H207" s="12">
        <f t="shared" si="72"/>
        <v>0</v>
      </c>
    </row>
    <row r="208" spans="1:8" x14ac:dyDescent="0.25">
      <c r="A208" s="29" t="s">
        <v>28</v>
      </c>
      <c r="B208" s="21" t="s">
        <v>29</v>
      </c>
      <c r="C208" s="12">
        <f>'[1]9.ведомства'!G1184</f>
        <v>550000</v>
      </c>
      <c r="D208" s="12">
        <f>'[1]9.ведомства'!H1184</f>
        <v>0</v>
      </c>
      <c r="E208" s="12">
        <f>'[1]9.ведомства'!I1184</f>
        <v>0</v>
      </c>
      <c r="F208" s="12">
        <f>'[1]9.ведомства'!J1184</f>
        <v>0</v>
      </c>
      <c r="G208" s="12">
        <f>'[1]9.ведомства'!K1184</f>
        <v>550000</v>
      </c>
      <c r="H208" s="12">
        <f>'[1]9.ведомства'!L1184</f>
        <v>0</v>
      </c>
    </row>
    <row r="209" spans="1:8" x14ac:dyDescent="0.25">
      <c r="A209" s="29" t="s">
        <v>181</v>
      </c>
      <c r="B209" s="33" t="s">
        <v>182</v>
      </c>
      <c r="C209" s="12">
        <f t="shared" ref="C209:H209" si="73">C210</f>
        <v>629142</v>
      </c>
      <c r="D209" s="12">
        <f t="shared" si="73"/>
        <v>0</v>
      </c>
      <c r="E209" s="12">
        <f t="shared" si="73"/>
        <v>0</v>
      </c>
      <c r="F209" s="12">
        <f t="shared" si="73"/>
        <v>0</v>
      </c>
      <c r="G209" s="12">
        <f t="shared" si="73"/>
        <v>629142</v>
      </c>
      <c r="H209" s="12">
        <f t="shared" si="73"/>
        <v>0</v>
      </c>
    </row>
    <row r="210" spans="1:8" x14ac:dyDescent="0.25">
      <c r="A210" s="29" t="s">
        <v>28</v>
      </c>
      <c r="B210" s="21" t="s">
        <v>29</v>
      </c>
      <c r="C210" s="12">
        <f>'[1]9.ведомства'!G1186</f>
        <v>629142</v>
      </c>
      <c r="D210" s="12">
        <f>'[1]9.ведомства'!H1186</f>
        <v>0</v>
      </c>
      <c r="E210" s="12">
        <f>'[1]9.ведомства'!I1186</f>
        <v>0</v>
      </c>
      <c r="F210" s="12">
        <f>'[1]9.ведомства'!J1186</f>
        <v>0</v>
      </c>
      <c r="G210" s="12">
        <f>'[1]9.ведомства'!K1186</f>
        <v>629142</v>
      </c>
      <c r="H210" s="12">
        <f>'[1]9.ведомства'!L1186</f>
        <v>0</v>
      </c>
    </row>
    <row r="211" spans="1:8" ht="25.5" x14ac:dyDescent="0.25">
      <c r="A211" s="28" t="s">
        <v>183</v>
      </c>
      <c r="B211" s="10" t="s">
        <v>184</v>
      </c>
      <c r="C211" s="12">
        <f t="shared" ref="C211:H211" si="74">C212</f>
        <v>3043989</v>
      </c>
      <c r="D211" s="12">
        <f t="shared" si="74"/>
        <v>0</v>
      </c>
      <c r="E211" s="12">
        <f t="shared" si="74"/>
        <v>0</v>
      </c>
      <c r="F211" s="12">
        <f t="shared" si="74"/>
        <v>0</v>
      </c>
      <c r="G211" s="12">
        <f t="shared" si="74"/>
        <v>3043989</v>
      </c>
      <c r="H211" s="12">
        <f t="shared" si="74"/>
        <v>0</v>
      </c>
    </row>
    <row r="212" spans="1:8" x14ac:dyDescent="0.25">
      <c r="A212" s="29" t="s">
        <v>28</v>
      </c>
      <c r="B212" s="21" t="s">
        <v>29</v>
      </c>
      <c r="C212" s="12">
        <f>'[1]9.ведомства'!G1190</f>
        <v>3043989</v>
      </c>
      <c r="D212" s="12">
        <f>'[1]9.ведомства'!H1190</f>
        <v>0</v>
      </c>
      <c r="E212" s="12">
        <f>'[1]9.ведомства'!I1190</f>
        <v>0</v>
      </c>
      <c r="F212" s="12">
        <f>'[1]9.ведомства'!J1190</f>
        <v>0</v>
      </c>
      <c r="G212" s="12">
        <f>'[1]9.ведомства'!K1190</f>
        <v>3043989</v>
      </c>
      <c r="H212" s="12">
        <f>'[1]9.ведомства'!L1190</f>
        <v>0</v>
      </c>
    </row>
    <row r="213" spans="1:8" x14ac:dyDescent="0.25">
      <c r="A213" s="28" t="s">
        <v>185</v>
      </c>
      <c r="B213" s="10" t="s">
        <v>186</v>
      </c>
      <c r="C213" s="12">
        <f>C214</f>
        <v>333801.87</v>
      </c>
      <c r="D213" s="12">
        <f t="shared" ref="D213:H213" si="75">D214</f>
        <v>0</v>
      </c>
      <c r="E213" s="12">
        <f t="shared" si="75"/>
        <v>0</v>
      </c>
      <c r="F213" s="12">
        <f t="shared" si="75"/>
        <v>0</v>
      </c>
      <c r="G213" s="12">
        <f t="shared" si="75"/>
        <v>333801.87</v>
      </c>
      <c r="H213" s="12">
        <f t="shared" si="75"/>
        <v>0</v>
      </c>
    </row>
    <row r="214" spans="1:8" x14ac:dyDescent="0.25">
      <c r="A214" s="29" t="s">
        <v>28</v>
      </c>
      <c r="B214" s="21" t="s">
        <v>29</v>
      </c>
      <c r="C214" s="12">
        <f>'[1]9.ведомства'!G1192</f>
        <v>333801.87</v>
      </c>
      <c r="D214" s="12">
        <f>'[1]9.ведомства'!H1192</f>
        <v>0</v>
      </c>
      <c r="E214" s="12">
        <f>'[1]9.ведомства'!I1192</f>
        <v>0</v>
      </c>
      <c r="F214" s="12">
        <f>'[1]9.ведомства'!J1192</f>
        <v>0</v>
      </c>
      <c r="G214" s="12">
        <f>'[1]9.ведомства'!K1192</f>
        <v>333801.87</v>
      </c>
      <c r="H214" s="12">
        <f>'[1]9.ведомства'!L1192</f>
        <v>0</v>
      </c>
    </row>
    <row r="215" spans="1:8" x14ac:dyDescent="0.25">
      <c r="A215" s="28" t="s">
        <v>187</v>
      </c>
      <c r="B215" s="10" t="s">
        <v>188</v>
      </c>
      <c r="C215" s="12">
        <f>C216</f>
        <v>113103.13</v>
      </c>
      <c r="D215" s="12">
        <f t="shared" ref="D215:H215" si="76">D216</f>
        <v>0</v>
      </c>
      <c r="E215" s="12">
        <f t="shared" si="76"/>
        <v>0</v>
      </c>
      <c r="F215" s="12">
        <f t="shared" si="76"/>
        <v>0</v>
      </c>
      <c r="G215" s="12">
        <f t="shared" si="76"/>
        <v>113103.13</v>
      </c>
      <c r="H215" s="12">
        <f t="shared" si="76"/>
        <v>0</v>
      </c>
    </row>
    <row r="216" spans="1:8" x14ac:dyDescent="0.25">
      <c r="A216" s="29" t="s">
        <v>28</v>
      </c>
      <c r="B216" s="21" t="s">
        <v>29</v>
      </c>
      <c r="C216" s="12">
        <f>'[1]9.ведомства'!G1194</f>
        <v>113103.13</v>
      </c>
      <c r="D216" s="12">
        <f>'[1]9.ведомства'!H1194</f>
        <v>0</v>
      </c>
      <c r="E216" s="12">
        <f>'[1]9.ведомства'!I1194</f>
        <v>0</v>
      </c>
      <c r="F216" s="12">
        <f>'[1]9.ведомства'!J1194</f>
        <v>0</v>
      </c>
      <c r="G216" s="12">
        <f>'[1]9.ведомства'!K1194</f>
        <v>113103.13</v>
      </c>
      <c r="H216" s="12">
        <f>'[1]9.ведомства'!L1194</f>
        <v>0</v>
      </c>
    </row>
    <row r="217" spans="1:8" ht="25.5" x14ac:dyDescent="0.25">
      <c r="A217" s="28" t="s">
        <v>189</v>
      </c>
      <c r="B217" s="10" t="s">
        <v>190</v>
      </c>
      <c r="C217" s="12">
        <f>C218</f>
        <v>1886920</v>
      </c>
      <c r="D217" s="12">
        <f t="shared" ref="D217:H217" si="77">D218</f>
        <v>0</v>
      </c>
      <c r="E217" s="12">
        <f t="shared" si="77"/>
        <v>0</v>
      </c>
      <c r="F217" s="12">
        <f t="shared" si="77"/>
        <v>0</v>
      </c>
      <c r="G217" s="12">
        <f t="shared" si="77"/>
        <v>1886920</v>
      </c>
      <c r="H217" s="12">
        <f t="shared" si="77"/>
        <v>0</v>
      </c>
    </row>
    <row r="218" spans="1:8" x14ac:dyDescent="0.25">
      <c r="A218" s="29" t="s">
        <v>28</v>
      </c>
      <c r="B218" s="21" t="s">
        <v>29</v>
      </c>
      <c r="C218" s="12">
        <f>'[1]9.ведомства'!G1196</f>
        <v>1886920</v>
      </c>
      <c r="D218" s="12">
        <f>'[1]9.ведомства'!H1196</f>
        <v>0</v>
      </c>
      <c r="E218" s="12">
        <f>'[1]9.ведомства'!I1196</f>
        <v>0</v>
      </c>
      <c r="F218" s="12">
        <f>'[1]9.ведомства'!J1196</f>
        <v>0</v>
      </c>
      <c r="G218" s="12">
        <f>'[1]9.ведомства'!K1196</f>
        <v>1886920</v>
      </c>
      <c r="H218" s="12">
        <f>'[1]9.ведомства'!L1196</f>
        <v>0</v>
      </c>
    </row>
    <row r="219" spans="1:8" x14ac:dyDescent="0.25">
      <c r="A219" s="39" t="s">
        <v>191</v>
      </c>
      <c r="B219" s="21" t="s">
        <v>192</v>
      </c>
      <c r="C219" s="12">
        <f t="shared" ref="C219:H219" si="78">C220</f>
        <v>24000000</v>
      </c>
      <c r="D219" s="12">
        <f t="shared" si="78"/>
        <v>0</v>
      </c>
      <c r="E219" s="12">
        <f t="shared" si="78"/>
        <v>0</v>
      </c>
      <c r="F219" s="12">
        <f t="shared" si="78"/>
        <v>0</v>
      </c>
      <c r="G219" s="12">
        <f t="shared" si="78"/>
        <v>24000000</v>
      </c>
      <c r="H219" s="12">
        <f t="shared" si="78"/>
        <v>0</v>
      </c>
    </row>
    <row r="220" spans="1:8" x14ac:dyDescent="0.25">
      <c r="A220" s="29" t="s">
        <v>28</v>
      </c>
      <c r="B220" s="21" t="s">
        <v>29</v>
      </c>
      <c r="C220" s="12">
        <f>'[1]9.ведомства'!G1198</f>
        <v>24000000</v>
      </c>
      <c r="D220" s="12">
        <f>'[1]9.ведомства'!H1198</f>
        <v>0</v>
      </c>
      <c r="E220" s="12">
        <f>'[1]9.ведомства'!I1198</f>
        <v>0</v>
      </c>
      <c r="F220" s="12">
        <f>'[1]9.ведомства'!J1198</f>
        <v>0</v>
      </c>
      <c r="G220" s="12">
        <f>'[1]9.ведомства'!K1198</f>
        <v>24000000</v>
      </c>
      <c r="H220" s="12">
        <f>'[1]9.ведомства'!L1198</f>
        <v>0</v>
      </c>
    </row>
    <row r="221" spans="1:8" x14ac:dyDescent="0.25">
      <c r="A221" s="29" t="s">
        <v>193</v>
      </c>
      <c r="B221" s="33" t="s">
        <v>194</v>
      </c>
      <c r="C221" s="12">
        <f t="shared" ref="C221:H221" si="79">C222</f>
        <v>406200</v>
      </c>
      <c r="D221" s="12">
        <f t="shared" si="79"/>
        <v>406200</v>
      </c>
      <c r="E221" s="12">
        <f t="shared" si="79"/>
        <v>0</v>
      </c>
      <c r="F221" s="12">
        <f t="shared" si="79"/>
        <v>0</v>
      </c>
      <c r="G221" s="12">
        <f t="shared" si="79"/>
        <v>406200</v>
      </c>
      <c r="H221" s="12">
        <f t="shared" si="79"/>
        <v>406200</v>
      </c>
    </row>
    <row r="222" spans="1:8" x14ac:dyDescent="0.25">
      <c r="A222" s="29" t="s">
        <v>28</v>
      </c>
      <c r="B222" s="21" t="s">
        <v>29</v>
      </c>
      <c r="C222" s="12">
        <f>'[1]9.ведомства'!G1291</f>
        <v>406200</v>
      </c>
      <c r="D222" s="12">
        <f>'[1]9.ведомства'!H1291</f>
        <v>406200</v>
      </c>
      <c r="E222" s="12">
        <f>'[1]9.ведомства'!I1291</f>
        <v>0</v>
      </c>
      <c r="F222" s="12">
        <f>'[1]9.ведомства'!J1291</f>
        <v>0</v>
      </c>
      <c r="G222" s="12">
        <f>'[1]9.ведомства'!K1291</f>
        <v>406200</v>
      </c>
      <c r="H222" s="12">
        <f>'[1]9.ведомства'!L1291</f>
        <v>406200</v>
      </c>
    </row>
    <row r="223" spans="1:8" ht="24" x14ac:dyDescent="0.25">
      <c r="A223" s="28" t="s">
        <v>195</v>
      </c>
      <c r="B223" s="35" t="s">
        <v>196</v>
      </c>
      <c r="C223" s="12">
        <f t="shared" ref="C223:H223" si="80">C224</f>
        <v>553000</v>
      </c>
      <c r="D223" s="12">
        <f t="shared" si="80"/>
        <v>0</v>
      </c>
      <c r="E223" s="12">
        <f t="shared" si="80"/>
        <v>0</v>
      </c>
      <c r="F223" s="12">
        <f t="shared" si="80"/>
        <v>0</v>
      </c>
      <c r="G223" s="12">
        <f t="shared" si="80"/>
        <v>553000</v>
      </c>
      <c r="H223" s="12">
        <f t="shared" si="80"/>
        <v>0</v>
      </c>
    </row>
    <row r="224" spans="1:8" x14ac:dyDescent="0.25">
      <c r="A224" s="29" t="s">
        <v>28</v>
      </c>
      <c r="B224" s="21" t="s">
        <v>29</v>
      </c>
      <c r="C224" s="12">
        <f>'[1]9.ведомства'!G1203</f>
        <v>553000</v>
      </c>
      <c r="D224" s="12">
        <f>'[1]9.ведомства'!H1203</f>
        <v>0</v>
      </c>
      <c r="E224" s="12">
        <f>'[1]9.ведомства'!I1203</f>
        <v>0</v>
      </c>
      <c r="F224" s="12">
        <f>'[1]9.ведомства'!J1203</f>
        <v>0</v>
      </c>
      <c r="G224" s="12">
        <f>'[1]9.ведомства'!K1203</f>
        <v>553000</v>
      </c>
      <c r="H224" s="12">
        <f>'[1]9.ведомства'!L1203</f>
        <v>0</v>
      </c>
    </row>
    <row r="225" spans="1:8" ht="24" x14ac:dyDescent="0.25">
      <c r="A225" s="28" t="s">
        <v>197</v>
      </c>
      <c r="B225" s="35" t="s">
        <v>198</v>
      </c>
      <c r="C225" s="12">
        <f t="shared" ref="C225:H225" si="81">C226</f>
        <v>200000</v>
      </c>
      <c r="D225" s="12">
        <f t="shared" si="81"/>
        <v>0</v>
      </c>
      <c r="E225" s="12">
        <f t="shared" si="81"/>
        <v>0</v>
      </c>
      <c r="F225" s="12">
        <f t="shared" si="81"/>
        <v>0</v>
      </c>
      <c r="G225" s="12">
        <f t="shared" si="81"/>
        <v>200000</v>
      </c>
      <c r="H225" s="12">
        <f t="shared" si="81"/>
        <v>0</v>
      </c>
    </row>
    <row r="226" spans="1:8" x14ac:dyDescent="0.25">
      <c r="A226" s="29" t="s">
        <v>28</v>
      </c>
      <c r="B226" s="21" t="s">
        <v>29</v>
      </c>
      <c r="C226" s="12">
        <f>'[1]9.ведомства'!G1208</f>
        <v>200000</v>
      </c>
      <c r="D226" s="12">
        <f>'[1]9.ведомства'!H1208</f>
        <v>0</v>
      </c>
      <c r="E226" s="12">
        <f>'[1]9.ведомства'!I1208</f>
        <v>0</v>
      </c>
      <c r="F226" s="12">
        <f>'[1]9.ведомства'!J1208</f>
        <v>0</v>
      </c>
      <c r="G226" s="12">
        <f>'[1]9.ведомства'!K1208</f>
        <v>200000</v>
      </c>
      <c r="H226" s="12">
        <f>'[1]9.ведомства'!L1208</f>
        <v>0</v>
      </c>
    </row>
    <row r="227" spans="1:8" ht="25.5" x14ac:dyDescent="0.25">
      <c r="A227" s="29" t="s">
        <v>199</v>
      </c>
      <c r="B227" s="31" t="s">
        <v>76</v>
      </c>
      <c r="C227" s="12">
        <f t="shared" ref="C227:H227" si="82">C228</f>
        <v>400000</v>
      </c>
      <c r="D227" s="12">
        <f t="shared" si="82"/>
        <v>0</v>
      </c>
      <c r="E227" s="12">
        <f t="shared" si="82"/>
        <v>0</v>
      </c>
      <c r="F227" s="12">
        <f t="shared" si="82"/>
        <v>0</v>
      </c>
      <c r="G227" s="12">
        <f t="shared" si="82"/>
        <v>400000</v>
      </c>
      <c r="H227" s="12">
        <f t="shared" si="82"/>
        <v>0</v>
      </c>
    </row>
    <row r="228" spans="1:8" x14ac:dyDescent="0.25">
      <c r="A228" s="29" t="s">
        <v>28</v>
      </c>
      <c r="B228" s="40" t="s">
        <v>29</v>
      </c>
      <c r="C228" s="12">
        <f>'[1]9.ведомства'!G1237</f>
        <v>400000</v>
      </c>
      <c r="D228" s="12">
        <f>'[1]9.ведомства'!H1237</f>
        <v>0</v>
      </c>
      <c r="E228" s="12">
        <f>'[1]9.ведомства'!I1237</f>
        <v>0</v>
      </c>
      <c r="F228" s="12">
        <f>'[1]9.ведомства'!J1237</f>
        <v>0</v>
      </c>
      <c r="G228" s="12">
        <f>'[1]9.ведомства'!K1237</f>
        <v>400000</v>
      </c>
      <c r="H228" s="12">
        <f>'[1]9.ведомства'!L1237</f>
        <v>0</v>
      </c>
    </row>
    <row r="229" spans="1:8" ht="25.5" x14ac:dyDescent="0.25">
      <c r="A229" s="29" t="s">
        <v>200</v>
      </c>
      <c r="B229" s="36" t="s">
        <v>88</v>
      </c>
      <c r="C229" s="12">
        <f t="shared" ref="C229:H229" si="83">C230</f>
        <v>27943519.5</v>
      </c>
      <c r="D229" s="12">
        <f t="shared" si="83"/>
        <v>0</v>
      </c>
      <c r="E229" s="12">
        <f t="shared" si="83"/>
        <v>-3500</v>
      </c>
      <c r="F229" s="12">
        <f t="shared" si="83"/>
        <v>0</v>
      </c>
      <c r="G229" s="12">
        <f t="shared" si="83"/>
        <v>27940019.5</v>
      </c>
      <c r="H229" s="12">
        <f t="shared" si="83"/>
        <v>0</v>
      </c>
    </row>
    <row r="230" spans="1:8" x14ac:dyDescent="0.25">
      <c r="A230" s="29" t="s">
        <v>28</v>
      </c>
      <c r="B230" s="40" t="s">
        <v>29</v>
      </c>
      <c r="C230" s="12">
        <f>'[1]9.ведомства'!G1239</f>
        <v>27943519.5</v>
      </c>
      <c r="D230" s="12">
        <f>'[1]9.ведомства'!H1239</f>
        <v>0</v>
      </c>
      <c r="E230" s="12">
        <f>'[1]9.ведомства'!I1239</f>
        <v>-3500</v>
      </c>
      <c r="F230" s="12">
        <f>'[1]9.ведомства'!J1239</f>
        <v>0</v>
      </c>
      <c r="G230" s="12">
        <f>'[1]9.ведомства'!K1239</f>
        <v>27940019.5</v>
      </c>
      <c r="H230" s="12">
        <f>'[1]9.ведомства'!L1239</f>
        <v>0</v>
      </c>
    </row>
    <row r="231" spans="1:8" ht="25.5" x14ac:dyDescent="0.25">
      <c r="A231" s="29" t="s">
        <v>201</v>
      </c>
      <c r="B231" s="41" t="s">
        <v>202</v>
      </c>
      <c r="C231" s="12">
        <f>C232</f>
        <v>124846.91</v>
      </c>
      <c r="D231" s="12">
        <f t="shared" ref="D231:H231" si="84">D232</f>
        <v>0</v>
      </c>
      <c r="E231" s="12">
        <f t="shared" si="84"/>
        <v>3500</v>
      </c>
      <c r="F231" s="12">
        <f t="shared" si="84"/>
        <v>0</v>
      </c>
      <c r="G231" s="12">
        <f t="shared" si="84"/>
        <v>128346.91</v>
      </c>
      <c r="H231" s="12">
        <f t="shared" si="84"/>
        <v>0</v>
      </c>
    </row>
    <row r="232" spans="1:8" x14ac:dyDescent="0.25">
      <c r="A232" s="29" t="s">
        <v>28</v>
      </c>
      <c r="B232" s="40" t="s">
        <v>29</v>
      </c>
      <c r="C232" s="12">
        <f>'[1]9.ведомства'!G1243</f>
        <v>124846.91</v>
      </c>
      <c r="D232" s="12">
        <f>'[1]9.ведомства'!H1243</f>
        <v>0</v>
      </c>
      <c r="E232" s="12">
        <f>'[1]9.ведомства'!I1243</f>
        <v>3500</v>
      </c>
      <c r="F232" s="12">
        <f>'[1]9.ведомства'!J1243</f>
        <v>0</v>
      </c>
      <c r="G232" s="12">
        <f>'[1]9.ведомства'!K1243</f>
        <v>128346.91</v>
      </c>
      <c r="H232" s="12">
        <f>'[1]9.ведомства'!L1243</f>
        <v>0</v>
      </c>
    </row>
    <row r="233" spans="1:8" x14ac:dyDescent="0.25">
      <c r="A233" s="68" t="s">
        <v>203</v>
      </c>
      <c r="B233" s="69"/>
      <c r="C233" s="12" t="e">
        <f>C234+C240+#REF!+C236+#REF!+C238</f>
        <v>#REF!</v>
      </c>
      <c r="D233" s="12" t="e">
        <f>D234+D240+#REF!+D236+#REF!+D238</f>
        <v>#REF!</v>
      </c>
      <c r="E233" s="12" t="e">
        <f>E234+E240+#REF!+E236+#REF!+E238</f>
        <v>#REF!</v>
      </c>
      <c r="F233" s="12" t="e">
        <f>F234+F240+#REF!+F236+#REF!+F238</f>
        <v>#REF!</v>
      </c>
      <c r="G233" s="12">
        <f>G234+G240+G236+G238</f>
        <v>6187818.6500000004</v>
      </c>
      <c r="H233" s="12">
        <f>H234+H240+H236+H238</f>
        <v>0</v>
      </c>
    </row>
    <row r="234" spans="1:8" x14ac:dyDescent="0.25">
      <c r="A234" s="28" t="s">
        <v>204</v>
      </c>
      <c r="B234" s="35" t="s">
        <v>205</v>
      </c>
      <c r="C234" s="12">
        <f t="shared" ref="C234:H234" si="85">C235</f>
        <v>3702577.06</v>
      </c>
      <c r="D234" s="12">
        <f t="shared" si="85"/>
        <v>0</v>
      </c>
      <c r="E234" s="12">
        <f t="shared" si="85"/>
        <v>0</v>
      </c>
      <c r="F234" s="12">
        <f t="shared" si="85"/>
        <v>0</v>
      </c>
      <c r="G234" s="12">
        <f t="shared" si="85"/>
        <v>3702577.06</v>
      </c>
      <c r="H234" s="12">
        <f t="shared" si="85"/>
        <v>0</v>
      </c>
    </row>
    <row r="235" spans="1:8" x14ac:dyDescent="0.25">
      <c r="A235" s="29" t="s">
        <v>28</v>
      </c>
      <c r="B235" s="21" t="s">
        <v>29</v>
      </c>
      <c r="C235" s="12">
        <f>'[1]9.ведомства'!G1214</f>
        <v>3702577.06</v>
      </c>
      <c r="D235" s="12">
        <f>'[1]9.ведомства'!H1214</f>
        <v>0</v>
      </c>
      <c r="E235" s="12">
        <f>'[1]9.ведомства'!I1214</f>
        <v>0</v>
      </c>
      <c r="F235" s="12">
        <f>'[1]9.ведомства'!J1214</f>
        <v>0</v>
      </c>
      <c r="G235" s="12">
        <f>'[1]9.ведомства'!K1214</f>
        <v>3702577.06</v>
      </c>
      <c r="H235" s="12">
        <f>'[1]9.ведомства'!L1214</f>
        <v>0</v>
      </c>
    </row>
    <row r="236" spans="1:8" x14ac:dyDescent="0.25">
      <c r="A236" s="28" t="s">
        <v>206</v>
      </c>
      <c r="B236" s="33" t="s">
        <v>207</v>
      </c>
      <c r="C236" s="12">
        <f t="shared" ref="C236:H236" si="86">C237</f>
        <v>260000</v>
      </c>
      <c r="D236" s="12">
        <f t="shared" si="86"/>
        <v>0</v>
      </c>
      <c r="E236" s="12">
        <f t="shared" si="86"/>
        <v>0</v>
      </c>
      <c r="F236" s="12">
        <f t="shared" si="86"/>
        <v>0</v>
      </c>
      <c r="G236" s="12">
        <f t="shared" si="86"/>
        <v>260000</v>
      </c>
      <c r="H236" s="12">
        <f t="shared" si="86"/>
        <v>0</v>
      </c>
    </row>
    <row r="237" spans="1:8" x14ac:dyDescent="0.25">
      <c r="A237" s="29" t="s">
        <v>28</v>
      </c>
      <c r="B237" s="21" t="s">
        <v>29</v>
      </c>
      <c r="C237" s="12">
        <f>'[1]9.ведомства'!G1217</f>
        <v>260000</v>
      </c>
      <c r="D237" s="12">
        <f>'[1]9.ведомства'!H1217</f>
        <v>0</v>
      </c>
      <c r="E237" s="12">
        <f>'[1]9.ведомства'!I1217</f>
        <v>0</v>
      </c>
      <c r="F237" s="12">
        <f>'[1]9.ведомства'!J1217</f>
        <v>0</v>
      </c>
      <c r="G237" s="12">
        <f>'[1]9.ведомства'!K1217</f>
        <v>260000</v>
      </c>
      <c r="H237" s="12">
        <f>'[1]9.ведомства'!L1217</f>
        <v>0</v>
      </c>
    </row>
    <row r="238" spans="1:8" x14ac:dyDescent="0.25">
      <c r="A238" s="32" t="s">
        <v>208</v>
      </c>
      <c r="B238" s="36" t="s">
        <v>172</v>
      </c>
      <c r="C238" s="12">
        <f t="shared" ref="C238:H238" si="87">C239</f>
        <v>322762.94</v>
      </c>
      <c r="D238" s="12">
        <f t="shared" si="87"/>
        <v>0</v>
      </c>
      <c r="E238" s="12">
        <f t="shared" si="87"/>
        <v>802478.65</v>
      </c>
      <c r="F238" s="12">
        <f t="shared" si="87"/>
        <v>0</v>
      </c>
      <c r="G238" s="12">
        <f t="shared" si="87"/>
        <v>1125241.5900000001</v>
      </c>
      <c r="H238" s="12">
        <f t="shared" si="87"/>
        <v>0</v>
      </c>
    </row>
    <row r="239" spans="1:8" x14ac:dyDescent="0.25">
      <c r="A239" s="29" t="s">
        <v>28</v>
      </c>
      <c r="B239" s="21" t="s">
        <v>29</v>
      </c>
      <c r="C239" s="12">
        <f>'[1]9.ведомства'!G1221</f>
        <v>322762.94</v>
      </c>
      <c r="D239" s="12">
        <f>'[1]9.ведомства'!H1221</f>
        <v>0</v>
      </c>
      <c r="E239" s="12">
        <f>'[1]9.ведомства'!I1221</f>
        <v>802478.65</v>
      </c>
      <c r="F239" s="12">
        <f>'[1]9.ведомства'!J1221</f>
        <v>0</v>
      </c>
      <c r="G239" s="12">
        <f>'[1]9.ведомства'!K1221</f>
        <v>1125241.5900000001</v>
      </c>
      <c r="H239" s="12">
        <f>'[1]9.ведомства'!L1221</f>
        <v>0</v>
      </c>
    </row>
    <row r="240" spans="1:8" x14ac:dyDescent="0.25">
      <c r="A240" s="29" t="s">
        <v>209</v>
      </c>
      <c r="B240" s="21" t="s">
        <v>111</v>
      </c>
      <c r="C240" s="12">
        <f t="shared" ref="C240:H240" si="88">C241</f>
        <v>1100000</v>
      </c>
      <c r="D240" s="12">
        <f t="shared" si="88"/>
        <v>0</v>
      </c>
      <c r="E240" s="12">
        <f t="shared" si="88"/>
        <v>0</v>
      </c>
      <c r="F240" s="12">
        <f t="shared" si="88"/>
        <v>0</v>
      </c>
      <c r="G240" s="12">
        <f t="shared" si="88"/>
        <v>1100000</v>
      </c>
      <c r="H240" s="12">
        <f t="shared" si="88"/>
        <v>0</v>
      </c>
    </row>
    <row r="241" spans="1:9" x14ac:dyDescent="0.25">
      <c r="A241" s="29" t="s">
        <v>28</v>
      </c>
      <c r="B241" s="21" t="s">
        <v>29</v>
      </c>
      <c r="C241" s="12">
        <f>'[1]9.ведомства'!G1224</f>
        <v>1100000</v>
      </c>
      <c r="D241" s="12">
        <f>'[1]9.ведомства'!H1224</f>
        <v>0</v>
      </c>
      <c r="E241" s="12">
        <f>'[1]9.ведомства'!I1224</f>
        <v>0</v>
      </c>
      <c r="F241" s="12">
        <f>'[1]9.ведомства'!J1224</f>
        <v>0</v>
      </c>
      <c r="G241" s="12">
        <f>'[1]9.ведомства'!K1224</f>
        <v>1100000</v>
      </c>
      <c r="H241" s="12">
        <f>'[1]9.ведомства'!L1224</f>
        <v>0</v>
      </c>
    </row>
    <row r="242" spans="1:9" ht="18" customHeight="1" x14ac:dyDescent="0.25">
      <c r="A242" s="61" t="s">
        <v>210</v>
      </c>
      <c r="B242" s="61"/>
      <c r="C242" s="12" t="e">
        <f t="shared" ref="C242:H242" si="89">C243+C316+C333+C346</f>
        <v>#REF!</v>
      </c>
      <c r="D242" s="12" t="e">
        <f t="shared" si="89"/>
        <v>#REF!</v>
      </c>
      <c r="E242" s="12" t="e">
        <f t="shared" si="89"/>
        <v>#REF!</v>
      </c>
      <c r="F242" s="12" t="e">
        <f t="shared" si="89"/>
        <v>#REF!</v>
      </c>
      <c r="G242" s="12">
        <f t="shared" si="89"/>
        <v>2199450814.5099998</v>
      </c>
      <c r="H242" s="12">
        <f t="shared" si="89"/>
        <v>1438935548.8699999</v>
      </c>
      <c r="I242" s="8"/>
    </row>
    <row r="243" spans="1:9" ht="18" customHeight="1" x14ac:dyDescent="0.25">
      <c r="A243" s="61" t="s">
        <v>211</v>
      </c>
      <c r="B243" s="61"/>
      <c r="C243" s="12" t="e">
        <f>C244+C246+#REF!+C248+C250+C252+C254+C256+C258+C260+#REF!+C262+C264+#REF!+C266+C268+C270+C272+#REF!+C274+C276+C278+#REF!+C314+#REF!+C280+#REF!+C312+#REF!+C282+C284+C286+C288+C290+C292+C294+C296+C298+C300+C302+C304+C306+#REF!+C308+C310</f>
        <v>#REF!</v>
      </c>
      <c r="D243" s="12" t="e">
        <f>D244+D246+#REF!+D248+D250+D252+D254+D256+D258+D260+#REF!+D262+D264+#REF!+D266+D268+D270+D272+#REF!+D274+D276+D278+#REF!+D314+#REF!+D280+#REF!+D312+#REF!+D282+D284+D286+D288+D290+D292+D294+D296+D298+D300+D302+D304+D306+#REF!+D308+D310</f>
        <v>#REF!</v>
      </c>
      <c r="E243" s="12" t="e">
        <f>E244+E246+#REF!+E248+E250+E252+E254+E256+E258+E260+#REF!+E262+E264+#REF!+E266+E268+E270+E272+#REF!+E274+E276+E278+#REF!+E314+#REF!+E280+#REF!+E312+#REF!+E282+E284+E286+E288+E290+E292+E294+E296+E298+E300+E302+E304+E306+#REF!+E308+E310</f>
        <v>#REF!</v>
      </c>
      <c r="F243" s="12" t="e">
        <f>F244+F246+#REF!+F248+F250+F252+F254+F256+F258+F260+#REF!+F262+F264+#REF!+F266+F268+F270+F272+#REF!+F274+F276+F278+#REF!+F314+#REF!+F280+#REF!+F312+#REF!+F282+F284+F286+F288+F290+F292+F294+F296+F298+F300+F302+F304+F306+#REF!+F308+F310</f>
        <v>#REF!</v>
      </c>
      <c r="G243" s="12">
        <f>G244+G246+G248+G250+G252+G254+G256+G258+G260+G262+G264++G266+G268+G270+G272+G274+G276+G278+G314+G280+G312+G282+G284+G286+G288+G290+G292+G294+G296+G298+G300+G302+G304+G306++G308+G310</f>
        <v>2110324390.0799997</v>
      </c>
      <c r="H243" s="12">
        <f>H244+H246+H248+H250+H252+H254+H256+H258+H260+H262+H264+H266+H268+H270+H272+H274+H276+H278+H314+H280+H312+H282+H284+H286+H288+H290+H292+H294+H296+H298+H300+H302+H304+H306+H308+H310</f>
        <v>1369600631.8699999</v>
      </c>
    </row>
    <row r="244" spans="1:9" s="4" customFormat="1" ht="24" x14ac:dyDescent="0.25">
      <c r="A244" s="28" t="s">
        <v>212</v>
      </c>
      <c r="B244" s="35" t="s">
        <v>76</v>
      </c>
      <c r="C244" s="12">
        <f t="shared" ref="C244:H244" si="90">C245</f>
        <v>16400000</v>
      </c>
      <c r="D244" s="12">
        <f t="shared" si="90"/>
        <v>0</v>
      </c>
      <c r="E244" s="12">
        <f t="shared" si="90"/>
        <v>0</v>
      </c>
      <c r="F244" s="12">
        <f t="shared" si="90"/>
        <v>0</v>
      </c>
      <c r="G244" s="12">
        <f t="shared" si="90"/>
        <v>16400000</v>
      </c>
      <c r="H244" s="12">
        <f t="shared" si="90"/>
        <v>0</v>
      </c>
    </row>
    <row r="245" spans="1:9" x14ac:dyDescent="0.25">
      <c r="A245" s="29" t="s">
        <v>24</v>
      </c>
      <c r="B245" s="30" t="s">
        <v>25</v>
      </c>
      <c r="C245" s="12">
        <f>'[1]9.ведомства'!G507+'[1]9.ведомства'!G537+'[1]9.ведомства'!G589</f>
        <v>16400000</v>
      </c>
      <c r="D245" s="12">
        <f>'[1]9.ведомства'!H507+'[1]9.ведомства'!H537+'[1]9.ведомства'!H589</f>
        <v>0</v>
      </c>
      <c r="E245" s="12">
        <f>'[1]9.ведомства'!I507+'[1]9.ведомства'!I537+'[1]9.ведомства'!I589</f>
        <v>0</v>
      </c>
      <c r="F245" s="12">
        <f>'[1]9.ведомства'!J507+'[1]9.ведомства'!J537+'[1]9.ведомства'!J589</f>
        <v>0</v>
      </c>
      <c r="G245" s="12">
        <f>'[1]9.ведомства'!K507+'[1]9.ведомства'!K537+'[1]9.ведомства'!K589</f>
        <v>16400000</v>
      </c>
      <c r="H245" s="12">
        <f>'[1]9.ведомства'!L507+'[1]9.ведомства'!L537+'[1]9.ведомства'!L589</f>
        <v>0</v>
      </c>
    </row>
    <row r="246" spans="1:9" s="4" customFormat="1" ht="25.5" x14ac:dyDescent="0.25">
      <c r="A246" s="28" t="s">
        <v>213</v>
      </c>
      <c r="B246" s="33" t="s">
        <v>86</v>
      </c>
      <c r="C246" s="12">
        <f t="shared" ref="C246:H246" si="91">C247</f>
        <v>1695001</v>
      </c>
      <c r="D246" s="12">
        <f t="shared" si="91"/>
        <v>1695001</v>
      </c>
      <c r="E246" s="12">
        <f t="shared" si="91"/>
        <v>22152830.870000001</v>
      </c>
      <c r="F246" s="12">
        <f t="shared" si="91"/>
        <v>22152830.870000001</v>
      </c>
      <c r="G246" s="12">
        <f t="shared" si="91"/>
        <v>23847831.870000001</v>
      </c>
      <c r="H246" s="12">
        <f t="shared" si="91"/>
        <v>23847831.870000001</v>
      </c>
    </row>
    <row r="247" spans="1:9" x14ac:dyDescent="0.25">
      <c r="A247" s="29" t="s">
        <v>24</v>
      </c>
      <c r="B247" s="30" t="s">
        <v>25</v>
      </c>
      <c r="C247" s="12">
        <f>'[1]9.ведомства'!G509+'[1]9.ведомства'!G591</f>
        <v>1695001</v>
      </c>
      <c r="D247" s="12">
        <f>'[1]9.ведомства'!H509+'[1]9.ведомства'!H591</f>
        <v>1695001</v>
      </c>
      <c r="E247" s="12">
        <f>'[1]9.ведомства'!I509+'[1]9.ведомства'!I591</f>
        <v>22152830.870000001</v>
      </c>
      <c r="F247" s="12">
        <f>'[1]9.ведомства'!J509+'[1]9.ведомства'!J591</f>
        <v>22152830.870000001</v>
      </c>
      <c r="G247" s="12">
        <f>'[1]9.ведомства'!K509+'[1]9.ведомства'!K591</f>
        <v>23847831.870000001</v>
      </c>
      <c r="H247" s="12">
        <f>'[1]9.ведомства'!L509+'[1]9.ведомства'!L591</f>
        <v>23847831.870000001</v>
      </c>
    </row>
    <row r="248" spans="1:9" s="4" customFormat="1" ht="25.5" x14ac:dyDescent="0.25">
      <c r="A248" s="28" t="s">
        <v>214</v>
      </c>
      <c r="B248" s="36" t="s">
        <v>215</v>
      </c>
      <c r="C248" s="12">
        <f t="shared" ref="C248:H248" si="92">C249</f>
        <v>905183600</v>
      </c>
      <c r="D248" s="12">
        <f t="shared" si="92"/>
        <v>905183600</v>
      </c>
      <c r="E248" s="12">
        <f t="shared" si="92"/>
        <v>0</v>
      </c>
      <c r="F248" s="12">
        <f t="shared" si="92"/>
        <v>0</v>
      </c>
      <c r="G248" s="12">
        <f t="shared" si="92"/>
        <v>905183600</v>
      </c>
      <c r="H248" s="12">
        <f t="shared" si="92"/>
        <v>905183600</v>
      </c>
    </row>
    <row r="249" spans="1:9" x14ac:dyDescent="0.25">
      <c r="A249" s="29" t="s">
        <v>24</v>
      </c>
      <c r="B249" s="30" t="s">
        <v>25</v>
      </c>
      <c r="C249" s="12">
        <f>'[1]9.ведомства'!G541+'[1]9.ведомства'!G512</f>
        <v>905183600</v>
      </c>
      <c r="D249" s="12">
        <f>'[1]9.ведомства'!H541+'[1]9.ведомства'!H512</f>
        <v>905183600</v>
      </c>
      <c r="E249" s="12">
        <f>'[1]9.ведомства'!I541+'[1]9.ведомства'!I512</f>
        <v>0</v>
      </c>
      <c r="F249" s="12">
        <f>'[1]9.ведомства'!J541+'[1]9.ведомства'!J512</f>
        <v>0</v>
      </c>
      <c r="G249" s="12">
        <f>'[1]9.ведомства'!K541+'[1]9.ведомства'!K512</f>
        <v>905183600</v>
      </c>
      <c r="H249" s="12">
        <f>'[1]9.ведомства'!L541+'[1]9.ведомства'!L512</f>
        <v>905183600</v>
      </c>
    </row>
    <row r="250" spans="1:9" s="4" customFormat="1" ht="51" x14ac:dyDescent="0.25">
      <c r="A250" s="28" t="s">
        <v>216</v>
      </c>
      <c r="B250" s="33" t="s">
        <v>217</v>
      </c>
      <c r="C250" s="12">
        <f t="shared" ref="C250:H250" si="93">C251</f>
        <v>585500</v>
      </c>
      <c r="D250" s="12">
        <f t="shared" si="93"/>
        <v>585500</v>
      </c>
      <c r="E250" s="12">
        <f t="shared" si="93"/>
        <v>0</v>
      </c>
      <c r="F250" s="12">
        <f t="shared" si="93"/>
        <v>0</v>
      </c>
      <c r="G250" s="12">
        <f t="shared" si="93"/>
        <v>585500</v>
      </c>
      <c r="H250" s="12">
        <f t="shared" si="93"/>
        <v>585500</v>
      </c>
    </row>
    <row r="251" spans="1:9" x14ac:dyDescent="0.25">
      <c r="A251" s="29" t="s">
        <v>24</v>
      </c>
      <c r="B251" s="35" t="s">
        <v>218</v>
      </c>
      <c r="C251" s="12">
        <f>'[1]9.ведомства'!G705</f>
        <v>585500</v>
      </c>
      <c r="D251" s="12">
        <f>'[1]9.ведомства'!H705</f>
        <v>585500</v>
      </c>
      <c r="E251" s="12">
        <f>'[1]9.ведомства'!I705</f>
        <v>0</v>
      </c>
      <c r="F251" s="12">
        <f>'[1]9.ведомства'!J705</f>
        <v>0</v>
      </c>
      <c r="G251" s="12">
        <f>'[1]9.ведомства'!K705</f>
        <v>585500</v>
      </c>
      <c r="H251" s="12">
        <f>'[1]9.ведомства'!L705</f>
        <v>585500</v>
      </c>
    </row>
    <row r="252" spans="1:9" s="4" customFormat="1" ht="38.25" x14ac:dyDescent="0.25">
      <c r="A252" s="28" t="s">
        <v>219</v>
      </c>
      <c r="B252" s="33" t="s">
        <v>220</v>
      </c>
      <c r="C252" s="12">
        <f t="shared" ref="C252:H252" si="94">C253</f>
        <v>23418700</v>
      </c>
      <c r="D252" s="12">
        <f t="shared" si="94"/>
        <v>23418700</v>
      </c>
      <c r="E252" s="12">
        <f t="shared" si="94"/>
        <v>0</v>
      </c>
      <c r="F252" s="12">
        <f t="shared" si="94"/>
        <v>0</v>
      </c>
      <c r="G252" s="12">
        <f t="shared" si="94"/>
        <v>23418700</v>
      </c>
      <c r="H252" s="12">
        <f t="shared" si="94"/>
        <v>23418700</v>
      </c>
    </row>
    <row r="253" spans="1:9" x14ac:dyDescent="0.25">
      <c r="A253" s="29" t="s">
        <v>24</v>
      </c>
      <c r="B253" s="35" t="s">
        <v>221</v>
      </c>
      <c r="C253" s="12">
        <f>'[1]9.ведомства'!G708</f>
        <v>23418700</v>
      </c>
      <c r="D253" s="12">
        <f>'[1]9.ведомства'!H708</f>
        <v>23418700</v>
      </c>
      <c r="E253" s="12">
        <f>'[1]9.ведомства'!I708</f>
        <v>0</v>
      </c>
      <c r="F253" s="12">
        <f>'[1]9.ведомства'!J708</f>
        <v>0</v>
      </c>
      <c r="G253" s="12">
        <f>'[1]9.ведомства'!K708</f>
        <v>23418700</v>
      </c>
      <c r="H253" s="12">
        <f>'[1]9.ведомства'!L708</f>
        <v>23418700</v>
      </c>
    </row>
    <row r="254" spans="1:9" s="4" customFormat="1" ht="25.5" x14ac:dyDescent="0.25">
      <c r="A254" s="28" t="s">
        <v>222</v>
      </c>
      <c r="B254" s="10" t="s">
        <v>184</v>
      </c>
      <c r="C254" s="12">
        <f t="shared" ref="C254:H254" si="95">C255</f>
        <v>310511647.13999999</v>
      </c>
      <c r="D254" s="12">
        <f t="shared" si="95"/>
        <v>0</v>
      </c>
      <c r="E254" s="12">
        <f t="shared" si="95"/>
        <v>-28237814.550000001</v>
      </c>
      <c r="F254" s="12">
        <f t="shared" si="95"/>
        <v>0</v>
      </c>
      <c r="G254" s="12">
        <f t="shared" si="95"/>
        <v>282273832.59000003</v>
      </c>
      <c r="H254" s="12">
        <f t="shared" si="95"/>
        <v>0</v>
      </c>
    </row>
    <row r="255" spans="1:9" x14ac:dyDescent="0.25">
      <c r="A255" s="29" t="s">
        <v>24</v>
      </c>
      <c r="B255" s="30" t="s">
        <v>25</v>
      </c>
      <c r="C255" s="12">
        <f>'[1]9.ведомства'!G592+'[1]9.ведомства'!G543+'[1]9.ведомства'!G513</f>
        <v>310511647.13999999</v>
      </c>
      <c r="D255" s="12">
        <f>'[1]9.ведомства'!H592+'[1]9.ведомства'!H543+'[1]9.ведомства'!H513</f>
        <v>0</v>
      </c>
      <c r="E255" s="12">
        <f>'[1]9.ведомства'!I592+'[1]9.ведомства'!I543+'[1]9.ведомства'!I513</f>
        <v>-28237814.550000001</v>
      </c>
      <c r="F255" s="12">
        <f>'[1]9.ведомства'!J592+'[1]9.ведомства'!J543+'[1]9.ведомства'!J513</f>
        <v>0</v>
      </c>
      <c r="G255" s="12">
        <f>'[1]9.ведомства'!K592+'[1]9.ведомства'!K543+'[1]9.ведомства'!K513</f>
        <v>282273832.59000003</v>
      </c>
      <c r="H255" s="12">
        <f>'[1]9.ведомства'!L592+'[1]9.ведомства'!L543+'[1]9.ведомства'!L513</f>
        <v>0</v>
      </c>
    </row>
    <row r="256" spans="1:9" s="4" customFormat="1" x14ac:dyDescent="0.25">
      <c r="A256" s="28" t="s">
        <v>223</v>
      </c>
      <c r="B256" s="10" t="s">
        <v>186</v>
      </c>
      <c r="C256" s="12">
        <f t="shared" ref="C256:H256" si="96">C257</f>
        <v>23982822.550000001</v>
      </c>
      <c r="D256" s="12">
        <f t="shared" si="96"/>
        <v>0</v>
      </c>
      <c r="E256" s="12">
        <f t="shared" si="96"/>
        <v>0</v>
      </c>
      <c r="F256" s="12">
        <f t="shared" si="96"/>
        <v>0</v>
      </c>
      <c r="G256" s="12">
        <f t="shared" si="96"/>
        <v>23982822.550000001</v>
      </c>
      <c r="H256" s="12">
        <f t="shared" si="96"/>
        <v>0</v>
      </c>
    </row>
    <row r="257" spans="1:8" x14ac:dyDescent="0.25">
      <c r="A257" s="29" t="s">
        <v>24</v>
      </c>
      <c r="B257" s="30" t="s">
        <v>25</v>
      </c>
      <c r="C257" s="12">
        <f>'[1]9.ведомства'!G515+'[1]9.ведомства'!G545+'[1]9.ведомства'!G594</f>
        <v>23982822.550000001</v>
      </c>
      <c r="D257" s="12">
        <f>'[1]9.ведомства'!H515+'[1]9.ведомства'!H545+'[1]9.ведомства'!H594</f>
        <v>0</v>
      </c>
      <c r="E257" s="12">
        <f>'[1]9.ведомства'!I515+'[1]9.ведомства'!I545+'[1]9.ведомства'!I594</f>
        <v>0</v>
      </c>
      <c r="F257" s="12">
        <f>'[1]9.ведомства'!J515+'[1]9.ведомства'!J545+'[1]9.ведомства'!J594</f>
        <v>0</v>
      </c>
      <c r="G257" s="12">
        <f>'[1]9.ведомства'!K515+'[1]9.ведомства'!K545+'[1]9.ведомства'!K594</f>
        <v>23982822.550000001</v>
      </c>
      <c r="H257" s="12">
        <f>'[1]9.ведомства'!L515+'[1]9.ведомства'!L545+'[1]9.ведомства'!L594</f>
        <v>0</v>
      </c>
    </row>
    <row r="258" spans="1:8" s="4" customFormat="1" x14ac:dyDescent="0.25">
      <c r="A258" s="28" t="s">
        <v>224</v>
      </c>
      <c r="B258" s="10" t="s">
        <v>188</v>
      </c>
      <c r="C258" s="12">
        <f t="shared" ref="C258:H258" si="97">C259</f>
        <v>123396035.13</v>
      </c>
      <c r="D258" s="12">
        <f t="shared" si="97"/>
        <v>0</v>
      </c>
      <c r="E258" s="12">
        <f t="shared" si="97"/>
        <v>0</v>
      </c>
      <c r="F258" s="12">
        <f t="shared" si="97"/>
        <v>0</v>
      </c>
      <c r="G258" s="12">
        <f t="shared" si="97"/>
        <v>123396035.13</v>
      </c>
      <c r="H258" s="12">
        <f t="shared" si="97"/>
        <v>0</v>
      </c>
    </row>
    <row r="259" spans="1:8" x14ac:dyDescent="0.25">
      <c r="A259" s="29" t="s">
        <v>24</v>
      </c>
      <c r="B259" s="30" t="s">
        <v>25</v>
      </c>
      <c r="C259" s="12">
        <f>'[1]9.ведомства'!G596+'[1]9.ведомства'!G547+'[1]9.ведомства'!G517</f>
        <v>123396035.13</v>
      </c>
      <c r="D259" s="12">
        <f>'[1]9.ведомства'!H596+'[1]9.ведомства'!H547+'[1]9.ведомства'!H517</f>
        <v>0</v>
      </c>
      <c r="E259" s="12">
        <f>'[1]9.ведомства'!I596+'[1]9.ведомства'!I547+'[1]9.ведомства'!I517</f>
        <v>0</v>
      </c>
      <c r="F259" s="12">
        <f>'[1]9.ведомства'!J596+'[1]9.ведомства'!J547+'[1]9.ведомства'!J517</f>
        <v>0</v>
      </c>
      <c r="G259" s="12">
        <f>'[1]9.ведомства'!K596+'[1]9.ведомства'!K547+'[1]9.ведомства'!K517</f>
        <v>123396035.13</v>
      </c>
      <c r="H259" s="12">
        <f>'[1]9.ведомства'!L596+'[1]9.ведомства'!L547+'[1]9.ведомства'!L517</f>
        <v>0</v>
      </c>
    </row>
    <row r="260" spans="1:8" s="4" customFormat="1" ht="25.5" x14ac:dyDescent="0.25">
      <c r="A260" s="28" t="s">
        <v>225</v>
      </c>
      <c r="B260" s="10" t="s">
        <v>190</v>
      </c>
      <c r="C260" s="12">
        <f t="shared" ref="C260:H260" si="98">C261</f>
        <v>104185231.99000001</v>
      </c>
      <c r="D260" s="12">
        <f t="shared" si="98"/>
        <v>0</v>
      </c>
      <c r="E260" s="12">
        <f t="shared" si="98"/>
        <v>0</v>
      </c>
      <c r="F260" s="12">
        <f t="shared" si="98"/>
        <v>0</v>
      </c>
      <c r="G260" s="12">
        <f t="shared" si="98"/>
        <v>104185231.99000001</v>
      </c>
      <c r="H260" s="12">
        <f t="shared" si="98"/>
        <v>0</v>
      </c>
    </row>
    <row r="261" spans="1:8" x14ac:dyDescent="0.25">
      <c r="A261" s="29" t="s">
        <v>24</v>
      </c>
      <c r="B261" s="30" t="s">
        <v>25</v>
      </c>
      <c r="C261" s="12">
        <f>'[1]9.ведомства'!G519+'[1]9.ведомства'!G549+'[1]9.ведомства'!G598</f>
        <v>104185231.99000001</v>
      </c>
      <c r="D261" s="12">
        <f>'[1]9.ведомства'!H519+'[1]9.ведомства'!H549+'[1]9.ведомства'!H598</f>
        <v>0</v>
      </c>
      <c r="E261" s="12">
        <f>'[1]9.ведомства'!I519+'[1]9.ведомства'!I549+'[1]9.ведомства'!I598</f>
        <v>0</v>
      </c>
      <c r="F261" s="12">
        <f>'[1]9.ведомства'!J519+'[1]9.ведомства'!J549+'[1]9.ведомства'!J598</f>
        <v>0</v>
      </c>
      <c r="G261" s="12">
        <f>'[1]9.ведомства'!K519+'[1]9.ведомства'!K549+'[1]9.ведомства'!K598</f>
        <v>104185231.99000001</v>
      </c>
      <c r="H261" s="12">
        <f>'[1]9.ведомства'!L519+'[1]9.ведомства'!L549+'[1]9.ведомства'!L598</f>
        <v>0</v>
      </c>
    </row>
    <row r="262" spans="1:8" s="4" customFormat="1" x14ac:dyDescent="0.25">
      <c r="A262" s="28" t="s">
        <v>226</v>
      </c>
      <c r="B262" s="35" t="s">
        <v>227</v>
      </c>
      <c r="C262" s="12">
        <f t="shared" ref="C262:H262" si="99">C263</f>
        <v>850000</v>
      </c>
      <c r="D262" s="12">
        <f t="shared" si="99"/>
        <v>0</v>
      </c>
      <c r="E262" s="12">
        <f t="shared" si="99"/>
        <v>0</v>
      </c>
      <c r="F262" s="12">
        <f t="shared" si="99"/>
        <v>0</v>
      </c>
      <c r="G262" s="12">
        <f t="shared" si="99"/>
        <v>850000</v>
      </c>
      <c r="H262" s="12">
        <f t="shared" si="99"/>
        <v>0</v>
      </c>
    </row>
    <row r="263" spans="1:8" x14ac:dyDescent="0.25">
      <c r="A263" s="29" t="s">
        <v>24</v>
      </c>
      <c r="B263" s="30" t="s">
        <v>25</v>
      </c>
      <c r="C263" s="12">
        <f>'[1]9.ведомства'!G551</f>
        <v>850000</v>
      </c>
      <c r="D263" s="12">
        <f>'[1]9.ведомства'!H551</f>
        <v>0</v>
      </c>
      <c r="E263" s="12">
        <f>'[1]9.ведомства'!I551</f>
        <v>0</v>
      </c>
      <c r="F263" s="12">
        <f>'[1]9.ведомства'!J551</f>
        <v>0</v>
      </c>
      <c r="G263" s="12">
        <f>'[1]9.ведомства'!K551</f>
        <v>850000</v>
      </c>
      <c r="H263" s="12">
        <f>'[1]9.ведомства'!L551</f>
        <v>0</v>
      </c>
    </row>
    <row r="264" spans="1:8" s="4" customFormat="1" ht="25.5" x14ac:dyDescent="0.25">
      <c r="A264" s="28" t="s">
        <v>228</v>
      </c>
      <c r="B264" s="36" t="s">
        <v>89</v>
      </c>
      <c r="C264" s="12">
        <f t="shared" ref="C264:H264" si="100">C265</f>
        <v>965911.09</v>
      </c>
      <c r="D264" s="12">
        <f t="shared" si="100"/>
        <v>0</v>
      </c>
      <c r="E264" s="12">
        <f t="shared" si="100"/>
        <v>12623983.68</v>
      </c>
      <c r="F264" s="12">
        <f t="shared" si="100"/>
        <v>0</v>
      </c>
      <c r="G264" s="12">
        <f t="shared" si="100"/>
        <v>13589894.77</v>
      </c>
      <c r="H264" s="12">
        <f t="shared" si="100"/>
        <v>0</v>
      </c>
    </row>
    <row r="265" spans="1:8" x14ac:dyDescent="0.25">
      <c r="A265" s="29" t="s">
        <v>24</v>
      </c>
      <c r="B265" s="30" t="s">
        <v>25</v>
      </c>
      <c r="C265" s="12">
        <f>'[1]9.ведомства'!G521+'[1]9.ведомства'!G603</f>
        <v>965911.09</v>
      </c>
      <c r="D265" s="12">
        <f>'[1]9.ведомства'!H521+'[1]9.ведомства'!H603</f>
        <v>0</v>
      </c>
      <c r="E265" s="12">
        <f>'[1]9.ведомства'!I521+'[1]9.ведомства'!I603</f>
        <v>12623983.68</v>
      </c>
      <c r="F265" s="12">
        <f>'[1]9.ведомства'!J521+'[1]9.ведомства'!J603</f>
        <v>0</v>
      </c>
      <c r="G265" s="12">
        <f>'[1]9.ведомства'!K521+'[1]9.ведомства'!K603</f>
        <v>13589894.77</v>
      </c>
      <c r="H265" s="12">
        <f>'[1]9.ведомства'!L521+'[1]9.ведомства'!L603</f>
        <v>0</v>
      </c>
    </row>
    <row r="266" spans="1:8" s="4" customFormat="1" ht="24" x14ac:dyDescent="0.25">
      <c r="A266" s="28" t="s">
        <v>229</v>
      </c>
      <c r="B266" s="35" t="s">
        <v>230</v>
      </c>
      <c r="C266" s="12">
        <f t="shared" ref="C266:H266" si="101">C267</f>
        <v>290000</v>
      </c>
      <c r="D266" s="12">
        <f t="shared" si="101"/>
        <v>0</v>
      </c>
      <c r="E266" s="12">
        <f t="shared" si="101"/>
        <v>0</v>
      </c>
      <c r="F266" s="12">
        <f t="shared" si="101"/>
        <v>0</v>
      </c>
      <c r="G266" s="12">
        <f t="shared" si="101"/>
        <v>290000</v>
      </c>
      <c r="H266" s="12">
        <f t="shared" si="101"/>
        <v>0</v>
      </c>
    </row>
    <row r="267" spans="1:8" x14ac:dyDescent="0.25">
      <c r="A267" s="29" t="s">
        <v>24</v>
      </c>
      <c r="B267" s="30" t="s">
        <v>25</v>
      </c>
      <c r="C267" s="12">
        <f>'[1]9.ведомства'!G631</f>
        <v>290000</v>
      </c>
      <c r="D267" s="12">
        <f>'[1]9.ведомства'!H631</f>
        <v>0</v>
      </c>
      <c r="E267" s="12">
        <f>'[1]9.ведомства'!I631</f>
        <v>0</v>
      </c>
      <c r="F267" s="12">
        <f>'[1]9.ведомства'!J631</f>
        <v>0</v>
      </c>
      <c r="G267" s="12">
        <f>'[1]9.ведомства'!K631</f>
        <v>290000</v>
      </c>
      <c r="H267" s="12">
        <f>'[1]9.ведомства'!L631</f>
        <v>0</v>
      </c>
    </row>
    <row r="268" spans="1:8" ht="25.5" x14ac:dyDescent="0.25">
      <c r="A268" s="28" t="s">
        <v>231</v>
      </c>
      <c r="B268" s="33" t="s">
        <v>232</v>
      </c>
      <c r="C268" s="12">
        <f t="shared" ref="C268:H268" si="102">C269</f>
        <v>24300</v>
      </c>
      <c r="D268" s="12">
        <f t="shared" si="102"/>
        <v>0</v>
      </c>
      <c r="E268" s="12">
        <f t="shared" si="102"/>
        <v>0</v>
      </c>
      <c r="F268" s="12">
        <f t="shared" si="102"/>
        <v>0</v>
      </c>
      <c r="G268" s="12">
        <f t="shared" si="102"/>
        <v>24300</v>
      </c>
      <c r="H268" s="12">
        <f t="shared" si="102"/>
        <v>0</v>
      </c>
    </row>
    <row r="269" spans="1:8" x14ac:dyDescent="0.25">
      <c r="A269" s="29" t="s">
        <v>24</v>
      </c>
      <c r="B269" s="30" t="s">
        <v>25</v>
      </c>
      <c r="C269" s="12">
        <f>'[1]9.ведомства'!G633</f>
        <v>24300</v>
      </c>
      <c r="D269" s="12">
        <f>'[1]9.ведомства'!H633</f>
        <v>0</v>
      </c>
      <c r="E269" s="12">
        <f>'[1]9.ведомства'!I633</f>
        <v>0</v>
      </c>
      <c r="F269" s="12">
        <f>'[1]9.ведомства'!J633</f>
        <v>0</v>
      </c>
      <c r="G269" s="12">
        <f>'[1]9.ведомства'!K633</f>
        <v>24300</v>
      </c>
      <c r="H269" s="12">
        <f>'[1]9.ведомства'!L633</f>
        <v>0</v>
      </c>
    </row>
    <row r="270" spans="1:8" s="4" customFormat="1" x14ac:dyDescent="0.25">
      <c r="A270" s="28" t="s">
        <v>233</v>
      </c>
      <c r="B270" s="35" t="s">
        <v>234</v>
      </c>
      <c r="C270" s="12">
        <f t="shared" ref="C270:H270" si="103">C271</f>
        <v>2400000</v>
      </c>
      <c r="D270" s="12">
        <f t="shared" si="103"/>
        <v>0</v>
      </c>
      <c r="E270" s="12">
        <f t="shared" si="103"/>
        <v>0</v>
      </c>
      <c r="F270" s="12">
        <f t="shared" si="103"/>
        <v>0</v>
      </c>
      <c r="G270" s="12">
        <f t="shared" si="103"/>
        <v>2400000</v>
      </c>
      <c r="H270" s="12">
        <f t="shared" si="103"/>
        <v>0</v>
      </c>
    </row>
    <row r="271" spans="1:8" x14ac:dyDescent="0.25">
      <c r="A271" s="29" t="s">
        <v>24</v>
      </c>
      <c r="B271" s="30" t="s">
        <v>25</v>
      </c>
      <c r="C271" s="12">
        <f>'[1]9.ведомства'!G635</f>
        <v>2400000</v>
      </c>
      <c r="D271" s="12">
        <f>'[1]9.ведомства'!H635</f>
        <v>0</v>
      </c>
      <c r="E271" s="12">
        <f>'[1]9.ведомства'!I635</f>
        <v>0</v>
      </c>
      <c r="F271" s="12">
        <f>'[1]9.ведомства'!J635</f>
        <v>0</v>
      </c>
      <c r="G271" s="12">
        <f>'[1]9.ведомства'!K635</f>
        <v>2400000</v>
      </c>
      <c r="H271" s="12">
        <f>'[1]9.ведомства'!L635</f>
        <v>0</v>
      </c>
    </row>
    <row r="272" spans="1:8" s="4" customFormat="1" ht="24" x14ac:dyDescent="0.25">
      <c r="A272" s="28" t="s">
        <v>235</v>
      </c>
      <c r="B272" s="35" t="s">
        <v>236</v>
      </c>
      <c r="C272" s="12">
        <f t="shared" ref="C272:H272" si="104">C273</f>
        <v>1000000</v>
      </c>
      <c r="D272" s="12">
        <f t="shared" si="104"/>
        <v>0</v>
      </c>
      <c r="E272" s="12">
        <f t="shared" si="104"/>
        <v>0</v>
      </c>
      <c r="F272" s="12">
        <f t="shared" si="104"/>
        <v>0</v>
      </c>
      <c r="G272" s="12">
        <f t="shared" si="104"/>
        <v>1000000</v>
      </c>
      <c r="H272" s="12">
        <f t="shared" si="104"/>
        <v>0</v>
      </c>
    </row>
    <row r="273" spans="1:8" x14ac:dyDescent="0.25">
      <c r="A273" s="29" t="s">
        <v>24</v>
      </c>
      <c r="B273" s="30" t="s">
        <v>25</v>
      </c>
      <c r="C273" s="12">
        <f>'[1]9.ведомства'!G637</f>
        <v>1000000</v>
      </c>
      <c r="D273" s="12">
        <f>'[1]9.ведомства'!H637</f>
        <v>0</v>
      </c>
      <c r="E273" s="12">
        <f>'[1]9.ведомства'!I637</f>
        <v>0</v>
      </c>
      <c r="F273" s="12">
        <f>'[1]9.ведомства'!J637</f>
        <v>0</v>
      </c>
      <c r="G273" s="12">
        <f>'[1]9.ведомства'!K637</f>
        <v>1000000</v>
      </c>
      <c r="H273" s="12">
        <f>'[1]9.ведомства'!L637</f>
        <v>0</v>
      </c>
    </row>
    <row r="274" spans="1:8" s="4" customFormat="1" x14ac:dyDescent="0.25">
      <c r="A274" s="28" t="s">
        <v>237</v>
      </c>
      <c r="B274" s="35" t="s">
        <v>238</v>
      </c>
      <c r="C274" s="12">
        <f t="shared" ref="C274:H274" si="105">C275</f>
        <v>500000</v>
      </c>
      <c r="D274" s="12">
        <f t="shared" si="105"/>
        <v>0</v>
      </c>
      <c r="E274" s="12">
        <f t="shared" si="105"/>
        <v>0</v>
      </c>
      <c r="F274" s="12">
        <f t="shared" si="105"/>
        <v>0</v>
      </c>
      <c r="G274" s="12">
        <f t="shared" si="105"/>
        <v>500000</v>
      </c>
      <c r="H274" s="12">
        <f t="shared" si="105"/>
        <v>0</v>
      </c>
    </row>
    <row r="275" spans="1:8" x14ac:dyDescent="0.25">
      <c r="A275" s="29" t="s">
        <v>24</v>
      </c>
      <c r="B275" s="30" t="s">
        <v>25</v>
      </c>
      <c r="C275" s="12">
        <f>'[1]9.ведомства'!G558+'[1]9.ведомства'!G606+'[1]9.ведомства'!G524</f>
        <v>500000</v>
      </c>
      <c r="D275" s="12">
        <f>'[1]9.ведомства'!H558+'[1]9.ведомства'!H606+'[1]9.ведомства'!H524</f>
        <v>0</v>
      </c>
      <c r="E275" s="12">
        <f>'[1]9.ведомства'!I558+'[1]9.ведомства'!I606+'[1]9.ведомства'!I524</f>
        <v>0</v>
      </c>
      <c r="F275" s="12">
        <f>'[1]9.ведомства'!J558+'[1]9.ведомства'!J606+'[1]9.ведомства'!J524</f>
        <v>0</v>
      </c>
      <c r="G275" s="12">
        <f>'[1]9.ведомства'!K558+'[1]9.ведомства'!K606+'[1]9.ведомства'!K524</f>
        <v>500000</v>
      </c>
      <c r="H275" s="12">
        <f>'[1]9.ведомства'!L558+'[1]9.ведомства'!L606+'[1]9.ведомства'!L524</f>
        <v>0</v>
      </c>
    </row>
    <row r="276" spans="1:8" s="4" customFormat="1" x14ac:dyDescent="0.25">
      <c r="A276" s="28" t="s">
        <v>239</v>
      </c>
      <c r="B276" s="35" t="s">
        <v>240</v>
      </c>
      <c r="C276" s="12">
        <f t="shared" ref="C276:H276" si="106">C277</f>
        <v>75700</v>
      </c>
      <c r="D276" s="12">
        <f t="shared" si="106"/>
        <v>0</v>
      </c>
      <c r="E276" s="12">
        <f t="shared" si="106"/>
        <v>0</v>
      </c>
      <c r="F276" s="12">
        <f t="shared" si="106"/>
        <v>0</v>
      </c>
      <c r="G276" s="12">
        <f t="shared" si="106"/>
        <v>75700</v>
      </c>
      <c r="H276" s="12">
        <f t="shared" si="106"/>
        <v>0</v>
      </c>
    </row>
    <row r="277" spans="1:8" x14ac:dyDescent="0.25">
      <c r="A277" s="29" t="s">
        <v>24</v>
      </c>
      <c r="B277" s="30" t="s">
        <v>25</v>
      </c>
      <c r="C277" s="12">
        <f>'[1]9.ведомства'!G639</f>
        <v>75700</v>
      </c>
      <c r="D277" s="12">
        <f>'[1]9.ведомства'!H639</f>
        <v>0</v>
      </c>
      <c r="E277" s="12">
        <f>'[1]9.ведомства'!I639</f>
        <v>0</v>
      </c>
      <c r="F277" s="12">
        <f>'[1]9.ведомства'!J639</f>
        <v>0</v>
      </c>
      <c r="G277" s="12">
        <f>'[1]9.ведомства'!K639</f>
        <v>75700</v>
      </c>
      <c r="H277" s="12">
        <f>'[1]9.ведомства'!L639</f>
        <v>0</v>
      </c>
    </row>
    <row r="278" spans="1:8" s="4" customFormat="1" x14ac:dyDescent="0.25">
      <c r="A278" s="32" t="s">
        <v>241</v>
      </c>
      <c r="B278" s="33" t="s">
        <v>242</v>
      </c>
      <c r="C278" s="12" t="e">
        <f>#REF!+C279</f>
        <v>#REF!</v>
      </c>
      <c r="D278" s="12" t="e">
        <f>#REF!+D279</f>
        <v>#REF!</v>
      </c>
      <c r="E278" s="12" t="e">
        <f>#REF!+E279</f>
        <v>#REF!</v>
      </c>
      <c r="F278" s="12" t="e">
        <f>#REF!+F279</f>
        <v>#REF!</v>
      </c>
      <c r="G278" s="12">
        <f>G279</f>
        <v>30547025</v>
      </c>
      <c r="H278" s="12">
        <f>H279</f>
        <v>30547025</v>
      </c>
    </row>
    <row r="279" spans="1:8" s="4" customFormat="1" x14ac:dyDescent="0.25">
      <c r="A279" s="42" t="s">
        <v>28</v>
      </c>
      <c r="B279" s="21" t="s">
        <v>29</v>
      </c>
      <c r="C279" s="12">
        <f>'[1]9.ведомства'!G1262+'[1]9.ведомства'!G1275</f>
        <v>0</v>
      </c>
      <c r="D279" s="12">
        <f>'[1]9.ведомства'!H1262+'[1]9.ведомства'!H1275</f>
        <v>0</v>
      </c>
      <c r="E279" s="12">
        <f>'[1]9.ведомства'!I1262+'[1]9.ведомства'!I1275</f>
        <v>30547025</v>
      </c>
      <c r="F279" s="12">
        <f>'[1]9.ведомства'!J1262+'[1]9.ведомства'!J1275</f>
        <v>30547025</v>
      </c>
      <c r="G279" s="12">
        <f>'[1]9.ведомства'!K1262+'[1]9.ведомства'!K1275</f>
        <v>30547025</v>
      </c>
      <c r="H279" s="12">
        <f>'[1]9.ведомства'!L1262+'[1]9.ведомства'!L1275</f>
        <v>30547025</v>
      </c>
    </row>
    <row r="280" spans="1:8" s="4" customFormat="1" ht="24" x14ac:dyDescent="0.25">
      <c r="A280" s="32" t="s">
        <v>244</v>
      </c>
      <c r="B280" s="21" t="s">
        <v>245</v>
      </c>
      <c r="C280" s="12">
        <f t="shared" ref="C280:H280" si="107">SUM(C281:C281)</f>
        <v>0</v>
      </c>
      <c r="D280" s="12">
        <f t="shared" si="107"/>
        <v>0</v>
      </c>
      <c r="E280" s="12">
        <f t="shared" si="107"/>
        <v>34317764.170000002</v>
      </c>
      <c r="F280" s="12">
        <f t="shared" si="107"/>
        <v>0</v>
      </c>
      <c r="G280" s="12">
        <f t="shared" si="107"/>
        <v>34317764.170000002</v>
      </c>
      <c r="H280" s="12">
        <f t="shared" si="107"/>
        <v>0</v>
      </c>
    </row>
    <row r="281" spans="1:8" s="4" customFormat="1" x14ac:dyDescent="0.25">
      <c r="A281" s="42" t="s">
        <v>28</v>
      </c>
      <c r="B281" s="21" t="s">
        <v>29</v>
      </c>
      <c r="C281" s="12">
        <f>'[1]9.ведомства'!G1266+'[1]9.ведомства'!G1279</f>
        <v>0</v>
      </c>
      <c r="D281" s="12">
        <f>'[1]9.ведомства'!H1266+'[1]9.ведомства'!H1279</f>
        <v>0</v>
      </c>
      <c r="E281" s="12">
        <f>'[1]9.ведомства'!I1266+'[1]9.ведомства'!I1279</f>
        <v>34317764.170000002</v>
      </c>
      <c r="F281" s="12">
        <f>'[1]9.ведомства'!J1266+'[1]9.ведомства'!J1279</f>
        <v>0</v>
      </c>
      <c r="G281" s="12">
        <f>'[1]9.ведомства'!K1266+'[1]9.ведомства'!K1279</f>
        <v>34317764.170000002</v>
      </c>
      <c r="H281" s="12">
        <f>'[1]9.ведомства'!L1266+'[1]9.ведомства'!L1279</f>
        <v>0</v>
      </c>
    </row>
    <row r="282" spans="1:8" s="4" customFormat="1" ht="24" x14ac:dyDescent="0.25">
      <c r="A282" s="28" t="s">
        <v>246</v>
      </c>
      <c r="B282" s="35" t="s">
        <v>76</v>
      </c>
      <c r="C282" s="12">
        <f>C283</f>
        <v>717000</v>
      </c>
      <c r="D282" s="12">
        <f t="shared" ref="D282:H282" si="108">D283</f>
        <v>0</v>
      </c>
      <c r="E282" s="12">
        <f t="shared" si="108"/>
        <v>0</v>
      </c>
      <c r="F282" s="12">
        <f t="shared" si="108"/>
        <v>0</v>
      </c>
      <c r="G282" s="12">
        <f t="shared" si="108"/>
        <v>717000</v>
      </c>
      <c r="H282" s="12">
        <f t="shared" si="108"/>
        <v>0</v>
      </c>
    </row>
    <row r="283" spans="1:8" s="4" customFormat="1" x14ac:dyDescent="0.25">
      <c r="A283" s="29" t="s">
        <v>24</v>
      </c>
      <c r="B283" s="30" t="s">
        <v>25</v>
      </c>
      <c r="C283" s="12">
        <f>'[1]9.ведомства'!G644</f>
        <v>717000</v>
      </c>
      <c r="D283" s="12">
        <f>'[1]9.ведомства'!H644</f>
        <v>0</v>
      </c>
      <c r="E283" s="12">
        <f>'[1]9.ведомства'!I644</f>
        <v>0</v>
      </c>
      <c r="F283" s="12">
        <f>'[1]9.ведомства'!J644</f>
        <v>0</v>
      </c>
      <c r="G283" s="12">
        <f>'[1]9.ведомства'!K644</f>
        <v>717000</v>
      </c>
      <c r="H283" s="12">
        <f>'[1]9.ведомства'!L644</f>
        <v>0</v>
      </c>
    </row>
    <row r="284" spans="1:8" s="4" customFormat="1" ht="25.5" x14ac:dyDescent="0.25">
      <c r="A284" s="28" t="s">
        <v>247</v>
      </c>
      <c r="B284" s="10" t="s">
        <v>184</v>
      </c>
      <c r="C284" s="12">
        <f>C285</f>
        <v>37805844.439999998</v>
      </c>
      <c r="D284" s="12">
        <f t="shared" ref="D284:H284" si="109">D285</f>
        <v>0</v>
      </c>
      <c r="E284" s="12">
        <f t="shared" si="109"/>
        <v>0</v>
      </c>
      <c r="F284" s="12">
        <f t="shared" si="109"/>
        <v>0</v>
      </c>
      <c r="G284" s="12">
        <f t="shared" si="109"/>
        <v>37805844.439999998</v>
      </c>
      <c r="H284" s="12">
        <f t="shared" si="109"/>
        <v>0</v>
      </c>
    </row>
    <row r="285" spans="1:8" s="4" customFormat="1" x14ac:dyDescent="0.25">
      <c r="A285" s="29" t="s">
        <v>24</v>
      </c>
      <c r="B285" s="30" t="s">
        <v>25</v>
      </c>
      <c r="C285" s="12">
        <f>'[1]9.ведомства'!G646</f>
        <v>37805844.439999998</v>
      </c>
      <c r="D285" s="12">
        <f>'[1]9.ведомства'!H646</f>
        <v>0</v>
      </c>
      <c r="E285" s="12">
        <f>'[1]9.ведомства'!I646</f>
        <v>0</v>
      </c>
      <c r="F285" s="12">
        <f>'[1]9.ведомства'!J646</f>
        <v>0</v>
      </c>
      <c r="G285" s="12">
        <f>'[1]9.ведомства'!K646</f>
        <v>37805844.439999998</v>
      </c>
      <c r="H285" s="12">
        <f>'[1]9.ведомства'!L646</f>
        <v>0</v>
      </c>
    </row>
    <row r="286" spans="1:8" s="4" customFormat="1" x14ac:dyDescent="0.25">
      <c r="A286" s="28" t="s">
        <v>248</v>
      </c>
      <c r="B286" s="10" t="s">
        <v>186</v>
      </c>
      <c r="C286" s="12">
        <f>C287</f>
        <v>435000</v>
      </c>
      <c r="D286" s="12">
        <f t="shared" ref="D286:H286" si="110">D287</f>
        <v>0</v>
      </c>
      <c r="E286" s="12">
        <f t="shared" si="110"/>
        <v>0</v>
      </c>
      <c r="F286" s="12">
        <f t="shared" si="110"/>
        <v>0</v>
      </c>
      <c r="G286" s="12">
        <f t="shared" si="110"/>
        <v>435000</v>
      </c>
      <c r="H286" s="12">
        <f t="shared" si="110"/>
        <v>0</v>
      </c>
    </row>
    <row r="287" spans="1:8" s="4" customFormat="1" x14ac:dyDescent="0.25">
      <c r="A287" s="29" t="s">
        <v>24</v>
      </c>
      <c r="B287" s="30" t="s">
        <v>25</v>
      </c>
      <c r="C287" s="12">
        <f>'[1]9.ведомства'!G648</f>
        <v>435000</v>
      </c>
      <c r="D287" s="12">
        <f>'[1]9.ведомства'!H648</f>
        <v>0</v>
      </c>
      <c r="E287" s="12">
        <f>'[1]9.ведомства'!I648</f>
        <v>0</v>
      </c>
      <c r="F287" s="12">
        <f>'[1]9.ведомства'!J648</f>
        <v>0</v>
      </c>
      <c r="G287" s="12">
        <f>'[1]9.ведомства'!K648</f>
        <v>435000</v>
      </c>
      <c r="H287" s="12">
        <f>'[1]9.ведомства'!L648</f>
        <v>0</v>
      </c>
    </row>
    <row r="288" spans="1:8" s="4" customFormat="1" x14ac:dyDescent="0.25">
      <c r="A288" s="28" t="s">
        <v>249</v>
      </c>
      <c r="B288" s="10" t="s">
        <v>188</v>
      </c>
      <c r="C288" s="12">
        <f>C289</f>
        <v>342903.05</v>
      </c>
      <c r="D288" s="12">
        <f t="shared" ref="D288:H288" si="111">D289</f>
        <v>0</v>
      </c>
      <c r="E288" s="12">
        <f t="shared" si="111"/>
        <v>0</v>
      </c>
      <c r="F288" s="12">
        <f t="shared" si="111"/>
        <v>0</v>
      </c>
      <c r="G288" s="12">
        <f t="shared" si="111"/>
        <v>342903.05</v>
      </c>
      <c r="H288" s="12">
        <f t="shared" si="111"/>
        <v>0</v>
      </c>
    </row>
    <row r="289" spans="1:8" s="4" customFormat="1" x14ac:dyDescent="0.25">
      <c r="A289" s="29" t="s">
        <v>24</v>
      </c>
      <c r="B289" s="30" t="s">
        <v>25</v>
      </c>
      <c r="C289" s="12">
        <f>'[1]9.ведомства'!G650</f>
        <v>342903.05</v>
      </c>
      <c r="D289" s="12">
        <f>'[1]9.ведомства'!H650</f>
        <v>0</v>
      </c>
      <c r="E289" s="12">
        <f>'[1]9.ведомства'!I650</f>
        <v>0</v>
      </c>
      <c r="F289" s="12">
        <f>'[1]9.ведомства'!J650</f>
        <v>0</v>
      </c>
      <c r="G289" s="12">
        <f>'[1]9.ведомства'!K650</f>
        <v>342903.05</v>
      </c>
      <c r="H289" s="12">
        <f>'[1]9.ведомства'!L650</f>
        <v>0</v>
      </c>
    </row>
    <row r="290" spans="1:8" s="4" customFormat="1" ht="25.5" x14ac:dyDescent="0.25">
      <c r="A290" s="28" t="s">
        <v>250</v>
      </c>
      <c r="B290" s="10" t="s">
        <v>190</v>
      </c>
      <c r="C290" s="12">
        <f>C291</f>
        <v>1925241.11</v>
      </c>
      <c r="D290" s="12">
        <f t="shared" ref="D290:H290" si="112">D291</f>
        <v>0</v>
      </c>
      <c r="E290" s="12">
        <f t="shared" si="112"/>
        <v>0</v>
      </c>
      <c r="F290" s="12">
        <f t="shared" si="112"/>
        <v>0</v>
      </c>
      <c r="G290" s="12">
        <f t="shared" si="112"/>
        <v>1925241.11</v>
      </c>
      <c r="H290" s="12">
        <f t="shared" si="112"/>
        <v>0</v>
      </c>
    </row>
    <row r="291" spans="1:8" s="4" customFormat="1" x14ac:dyDescent="0.25">
      <c r="A291" s="29" t="s">
        <v>24</v>
      </c>
      <c r="B291" s="30" t="s">
        <v>25</v>
      </c>
      <c r="C291" s="12">
        <f>'[1]9.ведомства'!G652</f>
        <v>1925241.11</v>
      </c>
      <c r="D291" s="12">
        <f>'[1]9.ведомства'!H652</f>
        <v>0</v>
      </c>
      <c r="E291" s="12">
        <f>'[1]9.ведомства'!I652</f>
        <v>0</v>
      </c>
      <c r="F291" s="12">
        <f>'[1]9.ведомства'!J652</f>
        <v>0</v>
      </c>
      <c r="G291" s="12">
        <f>'[1]9.ведомства'!K652</f>
        <v>1925241.11</v>
      </c>
      <c r="H291" s="12">
        <f>'[1]9.ведомства'!L652</f>
        <v>0</v>
      </c>
    </row>
    <row r="292" spans="1:8" s="4" customFormat="1" x14ac:dyDescent="0.25">
      <c r="A292" s="28" t="s">
        <v>251</v>
      </c>
      <c r="B292" s="33" t="s">
        <v>252</v>
      </c>
      <c r="C292" s="12">
        <f>C293</f>
        <v>1000000</v>
      </c>
      <c r="D292" s="12">
        <f t="shared" ref="D292:H292" si="113">D293</f>
        <v>0</v>
      </c>
      <c r="E292" s="12">
        <f t="shared" si="113"/>
        <v>0</v>
      </c>
      <c r="F292" s="12">
        <f t="shared" si="113"/>
        <v>0</v>
      </c>
      <c r="G292" s="12">
        <f t="shared" si="113"/>
        <v>1000000</v>
      </c>
      <c r="H292" s="12">
        <f t="shared" si="113"/>
        <v>0</v>
      </c>
    </row>
    <row r="293" spans="1:8" s="4" customFormat="1" x14ac:dyDescent="0.25">
      <c r="A293" s="29" t="s">
        <v>24</v>
      </c>
      <c r="B293" s="30" t="s">
        <v>25</v>
      </c>
      <c r="C293" s="12">
        <f>'[1]9.ведомства'!G654</f>
        <v>1000000</v>
      </c>
      <c r="D293" s="12">
        <f>'[1]9.ведомства'!H654</f>
        <v>0</v>
      </c>
      <c r="E293" s="12">
        <f>'[1]9.ведомства'!I654</f>
        <v>0</v>
      </c>
      <c r="F293" s="12">
        <f>'[1]9.ведомства'!J654</f>
        <v>0</v>
      </c>
      <c r="G293" s="12">
        <f>'[1]9.ведомства'!K654</f>
        <v>1000000</v>
      </c>
      <c r="H293" s="12">
        <f>'[1]9.ведомства'!L654</f>
        <v>0</v>
      </c>
    </row>
    <row r="294" spans="1:8" s="4" customFormat="1" ht="24" x14ac:dyDescent="0.25">
      <c r="A294" s="28" t="s">
        <v>253</v>
      </c>
      <c r="B294" s="35" t="s">
        <v>76</v>
      </c>
      <c r="C294" s="12">
        <f>C295</f>
        <v>261000</v>
      </c>
      <c r="D294" s="12">
        <f t="shared" ref="D294:H294" si="114">D295</f>
        <v>0</v>
      </c>
      <c r="E294" s="12">
        <f t="shared" si="114"/>
        <v>0</v>
      </c>
      <c r="F294" s="12">
        <f t="shared" si="114"/>
        <v>0</v>
      </c>
      <c r="G294" s="12">
        <f t="shared" si="114"/>
        <v>261000</v>
      </c>
      <c r="H294" s="12">
        <f t="shared" si="114"/>
        <v>0</v>
      </c>
    </row>
    <row r="295" spans="1:8" s="4" customFormat="1" x14ac:dyDescent="0.25">
      <c r="A295" s="29" t="s">
        <v>24</v>
      </c>
      <c r="B295" s="30" t="s">
        <v>25</v>
      </c>
      <c r="C295" s="12">
        <f>'[1]9.ведомства'!G657</f>
        <v>261000</v>
      </c>
      <c r="D295" s="12">
        <f>'[1]9.ведомства'!H657</f>
        <v>0</v>
      </c>
      <c r="E295" s="12">
        <f>'[1]9.ведомства'!I657</f>
        <v>0</v>
      </c>
      <c r="F295" s="12">
        <f>'[1]9.ведомства'!J657</f>
        <v>0</v>
      </c>
      <c r="G295" s="12">
        <f>'[1]9.ведомства'!K657</f>
        <v>261000</v>
      </c>
      <c r="H295" s="12">
        <f>'[1]9.ведомства'!L657</f>
        <v>0</v>
      </c>
    </row>
    <row r="296" spans="1:8" s="4" customFormat="1" ht="25.5" x14ac:dyDescent="0.25">
      <c r="A296" s="28" t="s">
        <v>254</v>
      </c>
      <c r="B296" s="10" t="s">
        <v>184</v>
      </c>
      <c r="C296" s="12">
        <f>C297</f>
        <v>16065856.800000001</v>
      </c>
      <c r="D296" s="12">
        <f t="shared" ref="D296:H296" si="115">D297</f>
        <v>0</v>
      </c>
      <c r="E296" s="12">
        <f t="shared" si="115"/>
        <v>0</v>
      </c>
      <c r="F296" s="12">
        <f t="shared" si="115"/>
        <v>0</v>
      </c>
      <c r="G296" s="12">
        <f t="shared" si="115"/>
        <v>16065856.800000001</v>
      </c>
      <c r="H296" s="12">
        <f t="shared" si="115"/>
        <v>0</v>
      </c>
    </row>
    <row r="297" spans="1:8" s="4" customFormat="1" x14ac:dyDescent="0.25">
      <c r="A297" s="29" t="s">
        <v>24</v>
      </c>
      <c r="B297" s="30" t="s">
        <v>25</v>
      </c>
      <c r="C297" s="12">
        <f>'[1]9.ведомства'!G659</f>
        <v>16065856.800000001</v>
      </c>
      <c r="D297" s="12">
        <f>'[1]9.ведомства'!H659</f>
        <v>0</v>
      </c>
      <c r="E297" s="12">
        <f>'[1]9.ведомства'!I659</f>
        <v>0</v>
      </c>
      <c r="F297" s="12">
        <f>'[1]9.ведомства'!J659</f>
        <v>0</v>
      </c>
      <c r="G297" s="12">
        <f>'[1]9.ведомства'!K659</f>
        <v>16065856.800000001</v>
      </c>
      <c r="H297" s="12">
        <f>'[1]9.ведомства'!L659</f>
        <v>0</v>
      </c>
    </row>
    <row r="298" spans="1:8" s="4" customFormat="1" x14ac:dyDescent="0.25">
      <c r="A298" s="28" t="s">
        <v>255</v>
      </c>
      <c r="B298" s="10" t="s">
        <v>186</v>
      </c>
      <c r="C298" s="12">
        <f>C299</f>
        <v>255800</v>
      </c>
      <c r="D298" s="12">
        <f t="shared" ref="D298:H298" si="116">D299</f>
        <v>0</v>
      </c>
      <c r="E298" s="12">
        <f t="shared" si="116"/>
        <v>0</v>
      </c>
      <c r="F298" s="12">
        <f t="shared" si="116"/>
        <v>0</v>
      </c>
      <c r="G298" s="12">
        <f t="shared" si="116"/>
        <v>255800</v>
      </c>
      <c r="H298" s="12">
        <f t="shared" si="116"/>
        <v>0</v>
      </c>
    </row>
    <row r="299" spans="1:8" s="4" customFormat="1" x14ac:dyDescent="0.25">
      <c r="A299" s="29" t="s">
        <v>24</v>
      </c>
      <c r="B299" s="30" t="s">
        <v>25</v>
      </c>
      <c r="C299" s="12">
        <f>'[1]9.ведомства'!G661</f>
        <v>255800</v>
      </c>
      <c r="D299" s="12">
        <f>'[1]9.ведомства'!H661</f>
        <v>0</v>
      </c>
      <c r="E299" s="12">
        <f>'[1]9.ведомства'!I661</f>
        <v>0</v>
      </c>
      <c r="F299" s="12">
        <f>'[1]9.ведомства'!J661</f>
        <v>0</v>
      </c>
      <c r="G299" s="12">
        <f>'[1]9.ведомства'!K661</f>
        <v>255800</v>
      </c>
      <c r="H299" s="12">
        <f>'[1]9.ведомства'!L661</f>
        <v>0</v>
      </c>
    </row>
    <row r="300" spans="1:8" s="4" customFormat="1" x14ac:dyDescent="0.25">
      <c r="A300" s="28" t="s">
        <v>256</v>
      </c>
      <c r="B300" s="10" t="s">
        <v>188</v>
      </c>
      <c r="C300" s="12">
        <f>C301</f>
        <v>431761.82</v>
      </c>
      <c r="D300" s="12">
        <f t="shared" ref="D300:H300" si="117">D301</f>
        <v>0</v>
      </c>
      <c r="E300" s="12">
        <f t="shared" si="117"/>
        <v>0</v>
      </c>
      <c r="F300" s="12">
        <f t="shared" si="117"/>
        <v>0</v>
      </c>
      <c r="G300" s="12">
        <f t="shared" si="117"/>
        <v>431761.82</v>
      </c>
      <c r="H300" s="12">
        <f t="shared" si="117"/>
        <v>0</v>
      </c>
    </row>
    <row r="301" spans="1:8" s="4" customFormat="1" x14ac:dyDescent="0.25">
      <c r="A301" s="29" t="s">
        <v>24</v>
      </c>
      <c r="B301" s="30" t="s">
        <v>25</v>
      </c>
      <c r="C301" s="12">
        <f>'[1]9.ведомства'!G663</f>
        <v>431761.82</v>
      </c>
      <c r="D301" s="12">
        <f>'[1]9.ведомства'!H663</f>
        <v>0</v>
      </c>
      <c r="E301" s="12">
        <f>'[1]9.ведомства'!I663</f>
        <v>0</v>
      </c>
      <c r="F301" s="12">
        <f>'[1]9.ведомства'!J663</f>
        <v>0</v>
      </c>
      <c r="G301" s="12">
        <f>'[1]9.ведомства'!K663</f>
        <v>431761.82</v>
      </c>
      <c r="H301" s="12">
        <f>'[1]9.ведомства'!L663</f>
        <v>0</v>
      </c>
    </row>
    <row r="302" spans="1:8" s="4" customFormat="1" ht="25.5" x14ac:dyDescent="0.25">
      <c r="A302" s="28" t="s">
        <v>257</v>
      </c>
      <c r="B302" s="10" t="s">
        <v>190</v>
      </c>
      <c r="C302" s="12">
        <f>C303</f>
        <v>2334185.38</v>
      </c>
      <c r="D302" s="12">
        <f t="shared" ref="D302:H302" si="118">D303</f>
        <v>0</v>
      </c>
      <c r="E302" s="12">
        <f t="shared" si="118"/>
        <v>0</v>
      </c>
      <c r="F302" s="12">
        <f t="shared" si="118"/>
        <v>0</v>
      </c>
      <c r="G302" s="12">
        <f t="shared" si="118"/>
        <v>2334185.38</v>
      </c>
      <c r="H302" s="12">
        <f t="shared" si="118"/>
        <v>0</v>
      </c>
    </row>
    <row r="303" spans="1:8" s="4" customFormat="1" x14ac:dyDescent="0.25">
      <c r="A303" s="29" t="s">
        <v>24</v>
      </c>
      <c r="B303" s="30" t="s">
        <v>25</v>
      </c>
      <c r="C303" s="12">
        <f>'[1]9.ведомства'!G665</f>
        <v>2334185.38</v>
      </c>
      <c r="D303" s="12">
        <f>'[1]9.ведомства'!H665</f>
        <v>0</v>
      </c>
      <c r="E303" s="12">
        <f>'[1]9.ведомства'!I665</f>
        <v>0</v>
      </c>
      <c r="F303" s="12">
        <f>'[1]9.ведомства'!J665</f>
        <v>0</v>
      </c>
      <c r="G303" s="12">
        <f>'[1]9.ведомства'!K665</f>
        <v>2334185.38</v>
      </c>
      <c r="H303" s="12">
        <f>'[1]9.ведомства'!L665</f>
        <v>0</v>
      </c>
    </row>
    <row r="304" spans="1:8" s="4" customFormat="1" ht="24" x14ac:dyDescent="0.25">
      <c r="A304" s="28" t="s">
        <v>258</v>
      </c>
      <c r="B304" s="35" t="s">
        <v>76</v>
      </c>
      <c r="C304" s="12">
        <f>C305</f>
        <v>122000</v>
      </c>
      <c r="D304" s="12">
        <f t="shared" ref="D304:H304" si="119">D305</f>
        <v>0</v>
      </c>
      <c r="E304" s="12">
        <f t="shared" si="119"/>
        <v>0</v>
      </c>
      <c r="F304" s="12">
        <f t="shared" si="119"/>
        <v>0</v>
      </c>
      <c r="G304" s="12">
        <f t="shared" si="119"/>
        <v>122000</v>
      </c>
      <c r="H304" s="12">
        <f t="shared" si="119"/>
        <v>0</v>
      </c>
    </row>
    <row r="305" spans="1:8" s="4" customFormat="1" x14ac:dyDescent="0.25">
      <c r="A305" s="29" t="s">
        <v>24</v>
      </c>
      <c r="B305" s="30" t="s">
        <v>25</v>
      </c>
      <c r="C305" s="12">
        <f>'[1]9.ведомства'!G668</f>
        <v>122000</v>
      </c>
      <c r="D305" s="12">
        <f>'[1]9.ведомства'!H668</f>
        <v>0</v>
      </c>
      <c r="E305" s="12">
        <f>'[1]9.ведомства'!I668</f>
        <v>0</v>
      </c>
      <c r="F305" s="12">
        <f>'[1]9.ведомства'!J668</f>
        <v>0</v>
      </c>
      <c r="G305" s="12">
        <f>'[1]9.ведомства'!K668</f>
        <v>122000</v>
      </c>
      <c r="H305" s="12">
        <f>'[1]9.ведомства'!L668</f>
        <v>0</v>
      </c>
    </row>
    <row r="306" spans="1:8" s="4" customFormat="1" ht="25.5" x14ac:dyDescent="0.25">
      <c r="A306" s="28" t="s">
        <v>259</v>
      </c>
      <c r="B306" s="10" t="s">
        <v>184</v>
      </c>
      <c r="C306" s="12">
        <f>C307</f>
        <v>13357139</v>
      </c>
      <c r="D306" s="12">
        <f t="shared" ref="D306:H306" si="120">D307</f>
        <v>0</v>
      </c>
      <c r="E306" s="12">
        <f t="shared" si="120"/>
        <v>0</v>
      </c>
      <c r="F306" s="12">
        <f t="shared" si="120"/>
        <v>0</v>
      </c>
      <c r="G306" s="12">
        <f t="shared" si="120"/>
        <v>13357139</v>
      </c>
      <c r="H306" s="12">
        <f t="shared" si="120"/>
        <v>0</v>
      </c>
    </row>
    <row r="307" spans="1:8" s="4" customFormat="1" x14ac:dyDescent="0.25">
      <c r="A307" s="29" t="s">
        <v>24</v>
      </c>
      <c r="B307" s="30" t="s">
        <v>25</v>
      </c>
      <c r="C307" s="12">
        <f>'[1]9.ведомства'!G670</f>
        <v>13357139</v>
      </c>
      <c r="D307" s="12">
        <f>'[1]9.ведомства'!H670</f>
        <v>0</v>
      </c>
      <c r="E307" s="12">
        <f>'[1]9.ведомства'!I670</f>
        <v>0</v>
      </c>
      <c r="F307" s="12">
        <f>'[1]9.ведомства'!J670</f>
        <v>0</v>
      </c>
      <c r="G307" s="12">
        <f>'[1]9.ведомства'!K670</f>
        <v>13357139</v>
      </c>
      <c r="H307" s="12">
        <f>'[1]9.ведомства'!L670</f>
        <v>0</v>
      </c>
    </row>
    <row r="308" spans="1:8" s="4" customFormat="1" x14ac:dyDescent="0.25">
      <c r="A308" s="28" t="s">
        <v>260</v>
      </c>
      <c r="B308" s="10" t="s">
        <v>188</v>
      </c>
      <c r="C308" s="12">
        <f>C309</f>
        <v>1570125.33</v>
      </c>
      <c r="D308" s="12">
        <f t="shared" ref="D308:H308" si="121">D309</f>
        <v>0</v>
      </c>
      <c r="E308" s="12">
        <f t="shared" si="121"/>
        <v>0</v>
      </c>
      <c r="F308" s="12">
        <f t="shared" si="121"/>
        <v>0</v>
      </c>
      <c r="G308" s="12">
        <f t="shared" si="121"/>
        <v>1570125.33</v>
      </c>
      <c r="H308" s="12">
        <f t="shared" si="121"/>
        <v>0</v>
      </c>
    </row>
    <row r="309" spans="1:8" s="4" customFormat="1" x14ac:dyDescent="0.25">
      <c r="A309" s="29" t="s">
        <v>24</v>
      </c>
      <c r="B309" s="30" t="s">
        <v>25</v>
      </c>
      <c r="C309" s="12">
        <f>'[1]9.ведомства'!G674</f>
        <v>1570125.33</v>
      </c>
      <c r="D309" s="12">
        <f>'[1]9.ведомства'!H674</f>
        <v>0</v>
      </c>
      <c r="E309" s="12">
        <f>'[1]9.ведомства'!I674</f>
        <v>0</v>
      </c>
      <c r="F309" s="12">
        <f>'[1]9.ведомства'!J674</f>
        <v>0</v>
      </c>
      <c r="G309" s="12">
        <f>'[1]9.ведомства'!K674</f>
        <v>1570125.33</v>
      </c>
      <c r="H309" s="12">
        <f>'[1]9.ведомства'!L674</f>
        <v>0</v>
      </c>
    </row>
    <row r="310" spans="1:8" s="4" customFormat="1" ht="25.5" x14ac:dyDescent="0.25">
      <c r="A310" s="28" t="s">
        <v>261</v>
      </c>
      <c r="B310" s="10" t="s">
        <v>190</v>
      </c>
      <c r="C310" s="12">
        <f>C311</f>
        <v>1800025.85</v>
      </c>
      <c r="D310" s="12">
        <f t="shared" ref="D310:H310" si="122">D311</f>
        <v>0</v>
      </c>
      <c r="E310" s="12">
        <f t="shared" si="122"/>
        <v>0</v>
      </c>
      <c r="F310" s="12">
        <f t="shared" si="122"/>
        <v>0</v>
      </c>
      <c r="G310" s="12">
        <f t="shared" si="122"/>
        <v>1800025.85</v>
      </c>
      <c r="H310" s="12">
        <f t="shared" si="122"/>
        <v>0</v>
      </c>
    </row>
    <row r="311" spans="1:8" s="4" customFormat="1" x14ac:dyDescent="0.25">
      <c r="A311" s="29" t="s">
        <v>24</v>
      </c>
      <c r="B311" s="30" t="s">
        <v>25</v>
      </c>
      <c r="C311" s="12">
        <f>'[1]9.ведомства'!G676</f>
        <v>1800025.85</v>
      </c>
      <c r="D311" s="12">
        <f>'[1]9.ведомства'!H676</f>
        <v>0</v>
      </c>
      <c r="E311" s="12">
        <f>'[1]9.ведомства'!I676</f>
        <v>0</v>
      </c>
      <c r="F311" s="12">
        <f>'[1]9.ведомства'!J676</f>
        <v>0</v>
      </c>
      <c r="G311" s="12">
        <f>'[1]9.ведомства'!K676</f>
        <v>1800025.85</v>
      </c>
      <c r="H311" s="12">
        <f>'[1]9.ведомства'!L676</f>
        <v>0</v>
      </c>
    </row>
    <row r="312" spans="1:8" s="4" customFormat="1" ht="25.5" x14ac:dyDescent="0.25">
      <c r="A312" s="39" t="s">
        <v>262</v>
      </c>
      <c r="B312" s="43" t="s">
        <v>263</v>
      </c>
      <c r="C312" s="12" t="e">
        <f>#REF!+C313</f>
        <v>#REF!</v>
      </c>
      <c r="D312" s="12" t="e">
        <f>#REF!+D313</f>
        <v>#REF!</v>
      </c>
      <c r="E312" s="12" t="e">
        <f>#REF!+E313</f>
        <v>#REF!</v>
      </c>
      <c r="F312" s="12" t="e">
        <f>#REF!+F313</f>
        <v>#REF!</v>
      </c>
      <c r="G312" s="12">
        <f>G313</f>
        <v>385905869.23000002</v>
      </c>
      <c r="H312" s="12">
        <f>H313</f>
        <v>340682375</v>
      </c>
    </row>
    <row r="313" spans="1:8" s="4" customFormat="1" x14ac:dyDescent="0.25">
      <c r="A313" s="42" t="s">
        <v>28</v>
      </c>
      <c r="B313" s="21" t="s">
        <v>29</v>
      </c>
      <c r="C313" s="44">
        <f>'[1]9.ведомства'!G1284</f>
        <v>0</v>
      </c>
      <c r="D313" s="44">
        <f>'[1]9.ведомства'!H1284</f>
        <v>0</v>
      </c>
      <c r="E313" s="44">
        <f>'[1]9.ведомства'!I1284</f>
        <v>385905869.23000002</v>
      </c>
      <c r="F313" s="44">
        <f>'[1]9.ведомства'!J1284</f>
        <v>340682375</v>
      </c>
      <c r="G313" s="44">
        <f>'[1]9.ведомства'!K1284</f>
        <v>385905869.23000002</v>
      </c>
      <c r="H313" s="44">
        <f>'[1]9.ведомства'!L1284</f>
        <v>340682375</v>
      </c>
    </row>
    <row r="314" spans="1:8" s="4" customFormat="1" ht="39" x14ac:dyDescent="0.25">
      <c r="A314" s="39" t="s">
        <v>264</v>
      </c>
      <c r="B314" s="45" t="s">
        <v>243</v>
      </c>
      <c r="C314" s="44" t="e">
        <f>#REF!+C315</f>
        <v>#REF!</v>
      </c>
      <c r="D314" s="44" t="e">
        <f>#REF!+D315</f>
        <v>#REF!</v>
      </c>
      <c r="E314" s="44" t="e">
        <f>#REF!+E315</f>
        <v>#REF!</v>
      </c>
      <c r="F314" s="44" t="e">
        <f>#REF!+F315</f>
        <v>#REF!</v>
      </c>
      <c r="G314" s="44">
        <f>G315</f>
        <v>59126399.999999993</v>
      </c>
      <c r="H314" s="44">
        <f>H315</f>
        <v>45335600</v>
      </c>
    </row>
    <row r="315" spans="1:8" s="4" customFormat="1" x14ac:dyDescent="0.25">
      <c r="A315" s="42" t="s">
        <v>28</v>
      </c>
      <c r="B315" s="21" t="s">
        <v>29</v>
      </c>
      <c r="C315" s="44">
        <f>'[1]9.ведомства'!G1269</f>
        <v>0</v>
      </c>
      <c r="D315" s="44">
        <f>'[1]9.ведомства'!H1269</f>
        <v>0</v>
      </c>
      <c r="E315" s="44">
        <f>'[1]9.ведомства'!I1269</f>
        <v>59126399.999999993</v>
      </c>
      <c r="F315" s="44">
        <f>'[1]9.ведомства'!J1269</f>
        <v>45335600</v>
      </c>
      <c r="G315" s="44">
        <f>'[1]9.ведомства'!K1269</f>
        <v>59126399.999999993</v>
      </c>
      <c r="H315" s="44">
        <f>'[1]9.ведомства'!L1269</f>
        <v>45335600</v>
      </c>
    </row>
    <row r="316" spans="1:8" x14ac:dyDescent="0.25">
      <c r="A316" s="70" t="s">
        <v>265</v>
      </c>
      <c r="B316" s="70"/>
      <c r="C316" s="12">
        <f>C317+C319+C321+C323+C331+C325+C327+C329</f>
        <v>43474139</v>
      </c>
      <c r="D316" s="12">
        <f t="shared" ref="D316:H316" si="123">D317+D319+D321+D323+D331+D325+D327+D329</f>
        <v>29405400</v>
      </c>
      <c r="E316" s="12">
        <f t="shared" si="123"/>
        <v>0</v>
      </c>
      <c r="F316" s="12">
        <f t="shared" si="123"/>
        <v>0</v>
      </c>
      <c r="G316" s="12">
        <f t="shared" si="123"/>
        <v>43474139</v>
      </c>
      <c r="H316" s="12">
        <f t="shared" si="123"/>
        <v>29405400</v>
      </c>
    </row>
    <row r="317" spans="1:8" s="4" customFormat="1" ht="24" x14ac:dyDescent="0.25">
      <c r="A317" s="28" t="s">
        <v>266</v>
      </c>
      <c r="B317" s="35" t="s">
        <v>76</v>
      </c>
      <c r="C317" s="12">
        <f t="shared" ref="C317:H317" si="124">C318</f>
        <v>500000</v>
      </c>
      <c r="D317" s="12">
        <f t="shared" si="124"/>
        <v>0</v>
      </c>
      <c r="E317" s="12">
        <f t="shared" si="124"/>
        <v>0</v>
      </c>
      <c r="F317" s="12">
        <f t="shared" si="124"/>
        <v>0</v>
      </c>
      <c r="G317" s="12">
        <f t="shared" si="124"/>
        <v>500000</v>
      </c>
      <c r="H317" s="12">
        <f t="shared" si="124"/>
        <v>0</v>
      </c>
    </row>
    <row r="318" spans="1:8" x14ac:dyDescent="0.25">
      <c r="A318" s="29" t="s">
        <v>24</v>
      </c>
      <c r="B318" s="30" t="s">
        <v>25</v>
      </c>
      <c r="C318" s="12">
        <f>'[1]9.ведомства'!G680</f>
        <v>500000</v>
      </c>
      <c r="D318" s="12">
        <f>'[1]9.ведомства'!H680</f>
        <v>0</v>
      </c>
      <c r="E318" s="12">
        <f>'[1]9.ведомства'!I680</f>
        <v>0</v>
      </c>
      <c r="F318" s="12">
        <f>'[1]9.ведомства'!J680</f>
        <v>0</v>
      </c>
      <c r="G318" s="12">
        <f>'[1]9.ведомства'!K680</f>
        <v>500000</v>
      </c>
      <c r="H318" s="12">
        <f>'[1]9.ведомства'!L680</f>
        <v>0</v>
      </c>
    </row>
    <row r="319" spans="1:8" s="4" customFormat="1" ht="38.25" x14ac:dyDescent="0.25">
      <c r="A319" s="28" t="s">
        <v>267</v>
      </c>
      <c r="B319" s="33" t="s">
        <v>268</v>
      </c>
      <c r="C319" s="12">
        <f t="shared" ref="C319:H319" si="125">C320</f>
        <v>2069200</v>
      </c>
      <c r="D319" s="12">
        <f t="shared" si="125"/>
        <v>2069200</v>
      </c>
      <c r="E319" s="12">
        <f t="shared" si="125"/>
        <v>0</v>
      </c>
      <c r="F319" s="12">
        <f t="shared" si="125"/>
        <v>0</v>
      </c>
      <c r="G319" s="12">
        <f t="shared" si="125"/>
        <v>2069200</v>
      </c>
      <c r="H319" s="12">
        <f t="shared" si="125"/>
        <v>2069200</v>
      </c>
    </row>
    <row r="320" spans="1:8" x14ac:dyDescent="0.25">
      <c r="A320" s="29" t="s">
        <v>24</v>
      </c>
      <c r="B320" s="30" t="s">
        <v>25</v>
      </c>
      <c r="C320" s="12">
        <f>'[1]9.ведомства'!G566</f>
        <v>2069200</v>
      </c>
      <c r="D320" s="12">
        <f>'[1]9.ведомства'!H566</f>
        <v>2069200</v>
      </c>
      <c r="E320" s="12">
        <f>'[1]9.ведомства'!I566</f>
        <v>0</v>
      </c>
      <c r="F320" s="12">
        <f>'[1]9.ведомства'!J566</f>
        <v>0</v>
      </c>
      <c r="G320" s="12">
        <f>'[1]9.ведомства'!K566</f>
        <v>2069200</v>
      </c>
      <c r="H320" s="12">
        <f>'[1]9.ведомства'!L566</f>
        <v>2069200</v>
      </c>
    </row>
    <row r="321" spans="1:8" s="4" customFormat="1" x14ac:dyDescent="0.25">
      <c r="A321" s="28" t="s">
        <v>269</v>
      </c>
      <c r="B321" s="35" t="s">
        <v>270</v>
      </c>
      <c r="C321" s="12">
        <f t="shared" ref="C321:H321" si="126">C322</f>
        <v>27336200</v>
      </c>
      <c r="D321" s="12">
        <f t="shared" si="126"/>
        <v>27336200</v>
      </c>
      <c r="E321" s="12">
        <f t="shared" si="126"/>
        <v>0</v>
      </c>
      <c r="F321" s="12">
        <f t="shared" si="126"/>
        <v>0</v>
      </c>
      <c r="G321" s="12">
        <f t="shared" si="126"/>
        <v>27336200</v>
      </c>
      <c r="H321" s="12">
        <f t="shared" si="126"/>
        <v>27336200</v>
      </c>
    </row>
    <row r="322" spans="1:8" x14ac:dyDescent="0.25">
      <c r="A322" s="29" t="s">
        <v>24</v>
      </c>
      <c r="B322" s="30" t="s">
        <v>25</v>
      </c>
      <c r="C322" s="12">
        <f>'[1]9.ведомства'!G568</f>
        <v>27336200</v>
      </c>
      <c r="D322" s="12">
        <f>'[1]9.ведомства'!H568</f>
        <v>27336200</v>
      </c>
      <c r="E322" s="12">
        <f>'[1]9.ведомства'!I568</f>
        <v>0</v>
      </c>
      <c r="F322" s="12">
        <f>'[1]9.ведомства'!J568</f>
        <v>0</v>
      </c>
      <c r="G322" s="12">
        <f>'[1]9.ведомства'!K568</f>
        <v>27336200</v>
      </c>
      <c r="H322" s="12">
        <f>'[1]9.ведомства'!L568</f>
        <v>27336200</v>
      </c>
    </row>
    <row r="323" spans="1:8" s="4" customFormat="1" ht="25.5" x14ac:dyDescent="0.25">
      <c r="A323" s="28" t="s">
        <v>271</v>
      </c>
      <c r="B323" s="10" t="s">
        <v>184</v>
      </c>
      <c r="C323" s="12">
        <f t="shared" ref="C323:H323" si="127">C324</f>
        <v>8297190</v>
      </c>
      <c r="D323" s="12">
        <f t="shared" si="127"/>
        <v>0</v>
      </c>
      <c r="E323" s="12">
        <f t="shared" si="127"/>
        <v>0</v>
      </c>
      <c r="F323" s="12">
        <f t="shared" si="127"/>
        <v>0</v>
      </c>
      <c r="G323" s="12">
        <f t="shared" si="127"/>
        <v>8297190</v>
      </c>
      <c r="H323" s="12">
        <f t="shared" si="127"/>
        <v>0</v>
      </c>
    </row>
    <row r="324" spans="1:8" x14ac:dyDescent="0.25">
      <c r="A324" s="29" t="s">
        <v>24</v>
      </c>
      <c r="B324" s="30" t="s">
        <v>25</v>
      </c>
      <c r="C324" s="12">
        <f>'[1]9.ведомства'!G682</f>
        <v>8297190</v>
      </c>
      <c r="D324" s="12">
        <f>'[1]9.ведомства'!H682</f>
        <v>0</v>
      </c>
      <c r="E324" s="12">
        <f>'[1]9.ведомства'!I682</f>
        <v>0</v>
      </c>
      <c r="F324" s="12">
        <f>'[1]9.ведомства'!J682</f>
        <v>0</v>
      </c>
      <c r="G324" s="12">
        <f>'[1]9.ведомства'!K682</f>
        <v>8297190</v>
      </c>
      <c r="H324" s="12">
        <f>'[1]9.ведомства'!L682</f>
        <v>0</v>
      </c>
    </row>
    <row r="325" spans="1:8" x14ac:dyDescent="0.25">
      <c r="A325" s="28" t="s">
        <v>272</v>
      </c>
      <c r="B325" s="10" t="s">
        <v>186</v>
      </c>
      <c r="C325" s="12">
        <f>C326</f>
        <v>69300</v>
      </c>
      <c r="D325" s="12">
        <f t="shared" ref="D325:H325" si="128">D326</f>
        <v>0</v>
      </c>
      <c r="E325" s="12">
        <f t="shared" si="128"/>
        <v>0</v>
      </c>
      <c r="F325" s="12">
        <f t="shared" si="128"/>
        <v>0</v>
      </c>
      <c r="G325" s="12">
        <f t="shared" si="128"/>
        <v>69300</v>
      </c>
      <c r="H325" s="12">
        <f t="shared" si="128"/>
        <v>0</v>
      </c>
    </row>
    <row r="326" spans="1:8" x14ac:dyDescent="0.25">
      <c r="A326" s="29" t="s">
        <v>24</v>
      </c>
      <c r="B326" s="30" t="s">
        <v>25</v>
      </c>
      <c r="C326" s="12">
        <f>'[1]9.ведомства'!G684</f>
        <v>69300</v>
      </c>
      <c r="D326" s="12">
        <f>'[1]9.ведомства'!H684</f>
        <v>0</v>
      </c>
      <c r="E326" s="12">
        <f>'[1]9.ведомства'!I684</f>
        <v>0</v>
      </c>
      <c r="F326" s="12">
        <f>'[1]9.ведомства'!J684</f>
        <v>0</v>
      </c>
      <c r="G326" s="12">
        <f>'[1]9.ведомства'!K684</f>
        <v>69300</v>
      </c>
      <c r="H326" s="12">
        <f>'[1]9.ведомства'!L684</f>
        <v>0</v>
      </c>
    </row>
    <row r="327" spans="1:8" x14ac:dyDescent="0.25">
      <c r="A327" s="28" t="s">
        <v>273</v>
      </c>
      <c r="B327" s="10" t="s">
        <v>188</v>
      </c>
      <c r="C327" s="12">
        <f>C328</f>
        <v>220500</v>
      </c>
      <c r="D327" s="12">
        <f t="shared" ref="D327:H327" si="129">D328</f>
        <v>0</v>
      </c>
      <c r="E327" s="12">
        <f t="shared" si="129"/>
        <v>0</v>
      </c>
      <c r="F327" s="12">
        <f t="shared" si="129"/>
        <v>0</v>
      </c>
      <c r="G327" s="12">
        <f t="shared" si="129"/>
        <v>220500</v>
      </c>
      <c r="H327" s="12">
        <f t="shared" si="129"/>
        <v>0</v>
      </c>
    </row>
    <row r="328" spans="1:8" x14ac:dyDescent="0.25">
      <c r="A328" s="29" t="s">
        <v>24</v>
      </c>
      <c r="B328" s="30" t="s">
        <v>25</v>
      </c>
      <c r="C328" s="12">
        <f>'[1]9.ведомства'!G686</f>
        <v>220500</v>
      </c>
      <c r="D328" s="12">
        <f>'[1]9.ведомства'!H686</f>
        <v>0</v>
      </c>
      <c r="E328" s="12">
        <f>'[1]9.ведомства'!I686</f>
        <v>0</v>
      </c>
      <c r="F328" s="12">
        <f>'[1]9.ведомства'!J686</f>
        <v>0</v>
      </c>
      <c r="G328" s="12">
        <f>'[1]9.ведомства'!K686</f>
        <v>220500</v>
      </c>
      <c r="H328" s="12">
        <f>'[1]9.ведомства'!L686</f>
        <v>0</v>
      </c>
    </row>
    <row r="329" spans="1:8" ht="25.5" x14ac:dyDescent="0.25">
      <c r="A329" s="28" t="s">
        <v>274</v>
      </c>
      <c r="B329" s="10" t="s">
        <v>190</v>
      </c>
      <c r="C329" s="12">
        <f>C330</f>
        <v>950010</v>
      </c>
      <c r="D329" s="12">
        <f t="shared" ref="D329:H329" si="130">D330</f>
        <v>0</v>
      </c>
      <c r="E329" s="12">
        <f t="shared" si="130"/>
        <v>0</v>
      </c>
      <c r="F329" s="12">
        <f t="shared" si="130"/>
        <v>0</v>
      </c>
      <c r="G329" s="12">
        <f t="shared" si="130"/>
        <v>950010</v>
      </c>
      <c r="H329" s="12">
        <f t="shared" si="130"/>
        <v>0</v>
      </c>
    </row>
    <row r="330" spans="1:8" x14ac:dyDescent="0.25">
      <c r="A330" s="29" t="s">
        <v>24</v>
      </c>
      <c r="B330" s="30" t="s">
        <v>25</v>
      </c>
      <c r="C330" s="12">
        <f>'[1]9.ведомства'!G688</f>
        <v>950010</v>
      </c>
      <c r="D330" s="12">
        <f>'[1]9.ведомства'!H688</f>
        <v>0</v>
      </c>
      <c r="E330" s="12">
        <f>'[1]9.ведомства'!I688</f>
        <v>0</v>
      </c>
      <c r="F330" s="12">
        <f>'[1]9.ведомства'!J688</f>
        <v>0</v>
      </c>
      <c r="G330" s="12">
        <f>'[1]9.ведомства'!K688</f>
        <v>950010</v>
      </c>
      <c r="H330" s="12">
        <f>'[1]9.ведомства'!L688</f>
        <v>0</v>
      </c>
    </row>
    <row r="331" spans="1:8" s="4" customFormat="1" ht="36" x14ac:dyDescent="0.25">
      <c r="A331" s="28" t="s">
        <v>275</v>
      </c>
      <c r="B331" s="35" t="s">
        <v>276</v>
      </c>
      <c r="C331" s="12">
        <f t="shared" ref="C331:H331" si="131">C332</f>
        <v>4031739</v>
      </c>
      <c r="D331" s="12">
        <f t="shared" si="131"/>
        <v>0</v>
      </c>
      <c r="E331" s="12">
        <f t="shared" si="131"/>
        <v>0</v>
      </c>
      <c r="F331" s="12">
        <f t="shared" si="131"/>
        <v>0</v>
      </c>
      <c r="G331" s="12">
        <f t="shared" si="131"/>
        <v>4031739</v>
      </c>
      <c r="H331" s="12">
        <f t="shared" si="131"/>
        <v>0</v>
      </c>
    </row>
    <row r="332" spans="1:8" x14ac:dyDescent="0.25">
      <c r="A332" s="29" t="s">
        <v>24</v>
      </c>
      <c r="B332" s="30" t="s">
        <v>25</v>
      </c>
      <c r="C332" s="12">
        <f>'[1]9.ведомства'!G570</f>
        <v>4031739</v>
      </c>
      <c r="D332" s="12">
        <f>'[1]9.ведомства'!H570</f>
        <v>0</v>
      </c>
      <c r="E332" s="12">
        <f>'[1]9.ведомства'!I570</f>
        <v>0</v>
      </c>
      <c r="F332" s="12">
        <f>'[1]9.ведомства'!J570</f>
        <v>0</v>
      </c>
      <c r="G332" s="12">
        <f>'[1]9.ведомства'!K570</f>
        <v>4031739</v>
      </c>
      <c r="H332" s="12">
        <f>'[1]9.ведомства'!L570</f>
        <v>0</v>
      </c>
    </row>
    <row r="333" spans="1:8" x14ac:dyDescent="0.25">
      <c r="A333" s="61" t="s">
        <v>277</v>
      </c>
      <c r="B333" s="61"/>
      <c r="C333" s="12">
        <f t="shared" ref="C333:H333" si="132">C334+C336+C340+C342+C344+C338</f>
        <v>37806800</v>
      </c>
      <c r="D333" s="12">
        <f t="shared" si="132"/>
        <v>37806800</v>
      </c>
      <c r="E333" s="12">
        <f t="shared" si="132"/>
        <v>0</v>
      </c>
      <c r="F333" s="12">
        <f t="shared" si="132"/>
        <v>0</v>
      </c>
      <c r="G333" s="12">
        <f t="shared" si="132"/>
        <v>37806800</v>
      </c>
      <c r="H333" s="12">
        <f t="shared" si="132"/>
        <v>37806800</v>
      </c>
    </row>
    <row r="334" spans="1:8" s="4" customFormat="1" ht="25.5" x14ac:dyDescent="0.25">
      <c r="A334" s="28" t="s">
        <v>278</v>
      </c>
      <c r="B334" s="33" t="s">
        <v>279</v>
      </c>
      <c r="C334" s="12">
        <f t="shared" ref="C334:H334" si="133">C335</f>
        <v>28841100</v>
      </c>
      <c r="D334" s="12">
        <f t="shared" si="133"/>
        <v>28841100</v>
      </c>
      <c r="E334" s="12">
        <f t="shared" si="133"/>
        <v>0</v>
      </c>
      <c r="F334" s="12">
        <f t="shared" si="133"/>
        <v>0</v>
      </c>
      <c r="G334" s="12">
        <f t="shared" si="133"/>
        <v>28841100</v>
      </c>
      <c r="H334" s="12">
        <f t="shared" si="133"/>
        <v>28841100</v>
      </c>
    </row>
    <row r="335" spans="1:8" x14ac:dyDescent="0.25">
      <c r="A335" s="29" t="s">
        <v>24</v>
      </c>
      <c r="B335" s="30" t="s">
        <v>25</v>
      </c>
      <c r="C335" s="12">
        <f>'[1]9.ведомства'!G712</f>
        <v>28841100</v>
      </c>
      <c r="D335" s="12">
        <f>'[1]9.ведомства'!H712</f>
        <v>28841100</v>
      </c>
      <c r="E335" s="12">
        <f>'[1]9.ведомства'!I712</f>
        <v>0</v>
      </c>
      <c r="F335" s="12">
        <f>'[1]9.ведомства'!J712</f>
        <v>0</v>
      </c>
      <c r="G335" s="12">
        <f>'[1]9.ведомства'!K712</f>
        <v>28841100</v>
      </c>
      <c r="H335" s="12">
        <f>'[1]9.ведомства'!L712</f>
        <v>28841100</v>
      </c>
    </row>
    <row r="336" spans="1:8" s="4" customFormat="1" ht="36" x14ac:dyDescent="0.25">
      <c r="A336" s="28" t="s">
        <v>280</v>
      </c>
      <c r="B336" s="35" t="s">
        <v>281</v>
      </c>
      <c r="C336" s="12">
        <f t="shared" ref="C336:H336" si="134">C337</f>
        <v>39300</v>
      </c>
      <c r="D336" s="12">
        <f t="shared" si="134"/>
        <v>39300</v>
      </c>
      <c r="E336" s="12">
        <f t="shared" si="134"/>
        <v>0</v>
      </c>
      <c r="F336" s="12">
        <f t="shared" si="134"/>
        <v>0</v>
      </c>
      <c r="G336" s="12">
        <f t="shared" si="134"/>
        <v>39300</v>
      </c>
      <c r="H336" s="12">
        <f t="shared" si="134"/>
        <v>39300</v>
      </c>
    </row>
    <row r="337" spans="1:8" x14ac:dyDescent="0.25">
      <c r="A337" s="29" t="s">
        <v>24</v>
      </c>
      <c r="B337" s="30" t="s">
        <v>25</v>
      </c>
      <c r="C337" s="12">
        <f>'[1]9.ведомства'!G714</f>
        <v>39300</v>
      </c>
      <c r="D337" s="12">
        <f>'[1]9.ведомства'!H714</f>
        <v>39300</v>
      </c>
      <c r="E337" s="12">
        <f>'[1]9.ведомства'!I714</f>
        <v>0</v>
      </c>
      <c r="F337" s="12">
        <f>'[1]9.ведомства'!J714</f>
        <v>0</v>
      </c>
      <c r="G337" s="12">
        <f>'[1]9.ведомства'!K714</f>
        <v>39300</v>
      </c>
      <c r="H337" s="12">
        <f>'[1]9.ведомства'!L714</f>
        <v>39300</v>
      </c>
    </row>
    <row r="338" spans="1:8" s="4" customFormat="1" ht="51" x14ac:dyDescent="0.25">
      <c r="A338" s="28" t="s">
        <v>282</v>
      </c>
      <c r="B338" s="33" t="s">
        <v>283</v>
      </c>
      <c r="C338" s="12">
        <f t="shared" ref="C338:H338" si="135">C339</f>
        <v>6369999.9999999991</v>
      </c>
      <c r="D338" s="12">
        <f t="shared" si="135"/>
        <v>6369999.9999999991</v>
      </c>
      <c r="E338" s="12">
        <f t="shared" si="135"/>
        <v>0</v>
      </c>
      <c r="F338" s="12">
        <f t="shared" si="135"/>
        <v>0</v>
      </c>
      <c r="G338" s="12">
        <f t="shared" si="135"/>
        <v>6369999.9999999991</v>
      </c>
      <c r="H338" s="12">
        <f t="shared" si="135"/>
        <v>6369999.9999999991</v>
      </c>
    </row>
    <row r="339" spans="1:8" x14ac:dyDescent="0.25">
      <c r="A339" s="29" t="s">
        <v>24</v>
      </c>
      <c r="B339" s="30" t="s">
        <v>25</v>
      </c>
      <c r="C339" s="12">
        <f>'[1]9.ведомства'!G717</f>
        <v>6369999.9999999991</v>
      </c>
      <c r="D339" s="12">
        <f>'[1]9.ведомства'!H717</f>
        <v>6369999.9999999991</v>
      </c>
      <c r="E339" s="12">
        <f>'[1]9.ведомства'!I717</f>
        <v>0</v>
      </c>
      <c r="F339" s="12">
        <f>'[1]9.ведомства'!J717</f>
        <v>0</v>
      </c>
      <c r="G339" s="12">
        <f>'[1]9.ведомства'!K717</f>
        <v>6369999.9999999991</v>
      </c>
      <c r="H339" s="12">
        <f>'[1]9.ведомства'!L717</f>
        <v>6369999.9999999991</v>
      </c>
    </row>
    <row r="340" spans="1:8" s="4" customFormat="1" ht="38.25" x14ac:dyDescent="0.25">
      <c r="A340" s="28" t="s">
        <v>284</v>
      </c>
      <c r="B340" s="33" t="s">
        <v>285</v>
      </c>
      <c r="C340" s="12">
        <f t="shared" ref="C340:H340" si="136">C341</f>
        <v>1999200</v>
      </c>
      <c r="D340" s="12">
        <f t="shared" si="136"/>
        <v>1999200</v>
      </c>
      <c r="E340" s="12">
        <f t="shared" si="136"/>
        <v>0</v>
      </c>
      <c r="F340" s="12">
        <f t="shared" si="136"/>
        <v>0</v>
      </c>
      <c r="G340" s="12">
        <f t="shared" si="136"/>
        <v>1999200</v>
      </c>
      <c r="H340" s="12">
        <f t="shared" si="136"/>
        <v>1999200</v>
      </c>
    </row>
    <row r="341" spans="1:8" x14ac:dyDescent="0.25">
      <c r="A341" s="29" t="s">
        <v>24</v>
      </c>
      <c r="B341" s="30" t="s">
        <v>25</v>
      </c>
      <c r="C341" s="12">
        <f>'[1]9.ведомства'!G695</f>
        <v>1999200</v>
      </c>
      <c r="D341" s="12">
        <f>'[1]9.ведомства'!H695</f>
        <v>1999200</v>
      </c>
      <c r="E341" s="12">
        <f>'[1]9.ведомства'!I695</f>
        <v>0</v>
      </c>
      <c r="F341" s="12">
        <f>'[1]9.ведомства'!J695</f>
        <v>0</v>
      </c>
      <c r="G341" s="12">
        <f>'[1]9.ведомства'!K695</f>
        <v>1999200</v>
      </c>
      <c r="H341" s="12">
        <f>'[1]9.ведомства'!L695</f>
        <v>1999200</v>
      </c>
    </row>
    <row r="342" spans="1:8" s="4" customFormat="1" ht="38.25" x14ac:dyDescent="0.25">
      <c r="A342" s="28" t="s">
        <v>286</v>
      </c>
      <c r="B342" s="33" t="s">
        <v>287</v>
      </c>
      <c r="C342" s="12">
        <f t="shared" ref="C342:H342" si="137">C343</f>
        <v>33800</v>
      </c>
      <c r="D342" s="12">
        <f t="shared" si="137"/>
        <v>33800</v>
      </c>
      <c r="E342" s="12">
        <f t="shared" si="137"/>
        <v>0</v>
      </c>
      <c r="F342" s="12">
        <f t="shared" si="137"/>
        <v>0</v>
      </c>
      <c r="G342" s="12">
        <f t="shared" si="137"/>
        <v>33800</v>
      </c>
      <c r="H342" s="12">
        <f t="shared" si="137"/>
        <v>33800</v>
      </c>
    </row>
    <row r="343" spans="1:8" x14ac:dyDescent="0.25">
      <c r="A343" s="29" t="s">
        <v>24</v>
      </c>
      <c r="B343" s="30" t="s">
        <v>25</v>
      </c>
      <c r="C343" s="12">
        <f>'[1]9.ведомства'!G697</f>
        <v>33800</v>
      </c>
      <c r="D343" s="12">
        <f>'[1]9.ведомства'!H697</f>
        <v>33800</v>
      </c>
      <c r="E343" s="12">
        <f>'[1]9.ведомства'!I697</f>
        <v>0</v>
      </c>
      <c r="F343" s="12">
        <f>'[1]9.ведомства'!J697</f>
        <v>0</v>
      </c>
      <c r="G343" s="12">
        <f>'[1]9.ведомства'!K697</f>
        <v>33800</v>
      </c>
      <c r="H343" s="12">
        <f>'[1]9.ведомства'!L697</f>
        <v>33800</v>
      </c>
    </row>
    <row r="344" spans="1:8" s="4" customFormat="1" ht="63.75" x14ac:dyDescent="0.25">
      <c r="A344" s="28" t="s">
        <v>288</v>
      </c>
      <c r="B344" s="33" t="s">
        <v>289</v>
      </c>
      <c r="C344" s="12">
        <f t="shared" ref="C344:H344" si="138">C345</f>
        <v>523400</v>
      </c>
      <c r="D344" s="12">
        <f t="shared" si="138"/>
        <v>523400</v>
      </c>
      <c r="E344" s="12">
        <f t="shared" si="138"/>
        <v>0</v>
      </c>
      <c r="F344" s="12">
        <f t="shared" si="138"/>
        <v>0</v>
      </c>
      <c r="G344" s="12">
        <f t="shared" si="138"/>
        <v>523400</v>
      </c>
      <c r="H344" s="12">
        <f t="shared" si="138"/>
        <v>523400</v>
      </c>
    </row>
    <row r="345" spans="1:8" x14ac:dyDescent="0.25">
      <c r="A345" s="29" t="s">
        <v>24</v>
      </c>
      <c r="B345" s="30" t="s">
        <v>25</v>
      </c>
      <c r="C345" s="12">
        <f>'[1]9.ведомства'!G699</f>
        <v>523400</v>
      </c>
      <c r="D345" s="12">
        <f>'[1]9.ведомства'!H699</f>
        <v>523400</v>
      </c>
      <c r="E345" s="12">
        <f>'[1]9.ведомства'!I699</f>
        <v>0</v>
      </c>
      <c r="F345" s="12">
        <f>'[1]9.ведомства'!J699</f>
        <v>0</v>
      </c>
      <c r="G345" s="12">
        <f>'[1]9.ведомства'!K699</f>
        <v>523400</v>
      </c>
      <c r="H345" s="12">
        <f>'[1]9.ведомства'!L699</f>
        <v>523400</v>
      </c>
    </row>
    <row r="346" spans="1:8" x14ac:dyDescent="0.25">
      <c r="A346" s="61" t="s">
        <v>290</v>
      </c>
      <c r="B346" s="61"/>
      <c r="C346" s="12">
        <f t="shared" ref="C346:H346" si="139">C347+C357+C351+C355+C353+C349</f>
        <v>7845485.4300000006</v>
      </c>
      <c r="D346" s="12">
        <f t="shared" si="139"/>
        <v>2122717</v>
      </c>
      <c r="E346" s="12">
        <f t="shared" si="139"/>
        <v>0</v>
      </c>
      <c r="F346" s="12">
        <f t="shared" si="139"/>
        <v>0</v>
      </c>
      <c r="G346" s="12">
        <f t="shared" si="139"/>
        <v>7845485.4300000006</v>
      </c>
      <c r="H346" s="12">
        <f t="shared" si="139"/>
        <v>2122717</v>
      </c>
    </row>
    <row r="347" spans="1:8" s="4" customFormat="1" ht="25.5" x14ac:dyDescent="0.25">
      <c r="A347" s="28" t="s">
        <v>291</v>
      </c>
      <c r="B347" s="33" t="s">
        <v>292</v>
      </c>
      <c r="C347" s="12">
        <f t="shared" ref="C347:H347" si="140">C348</f>
        <v>2122717</v>
      </c>
      <c r="D347" s="12">
        <f t="shared" si="140"/>
        <v>2122717</v>
      </c>
      <c r="E347" s="12">
        <f t="shared" si="140"/>
        <v>0</v>
      </c>
      <c r="F347" s="12">
        <f t="shared" si="140"/>
        <v>0</v>
      </c>
      <c r="G347" s="12">
        <f t="shared" si="140"/>
        <v>2122717</v>
      </c>
      <c r="H347" s="12">
        <f t="shared" si="140"/>
        <v>2122717</v>
      </c>
    </row>
    <row r="348" spans="1:8" x14ac:dyDescent="0.25">
      <c r="A348" s="29" t="s">
        <v>24</v>
      </c>
      <c r="B348" s="30" t="s">
        <v>25</v>
      </c>
      <c r="C348" s="12">
        <f>'[1]9.ведомства'!G611</f>
        <v>2122717</v>
      </c>
      <c r="D348" s="12">
        <f>'[1]9.ведомства'!H611</f>
        <v>2122717</v>
      </c>
      <c r="E348" s="12">
        <f>'[1]9.ведомства'!I611</f>
        <v>0</v>
      </c>
      <c r="F348" s="12">
        <f>'[1]9.ведомства'!J611</f>
        <v>0</v>
      </c>
      <c r="G348" s="12">
        <f>'[1]9.ведомства'!K611</f>
        <v>2122717</v>
      </c>
      <c r="H348" s="12">
        <f>'[1]9.ведомства'!L611</f>
        <v>2122717</v>
      </c>
    </row>
    <row r="349" spans="1:8" ht="25.5" x14ac:dyDescent="0.25">
      <c r="A349" s="28" t="s">
        <v>293</v>
      </c>
      <c r="B349" s="33" t="s">
        <v>294</v>
      </c>
      <c r="C349" s="12">
        <f t="shared" ref="C349:H349" si="141">C350</f>
        <v>713119.65</v>
      </c>
      <c r="D349" s="12">
        <f t="shared" si="141"/>
        <v>0</v>
      </c>
      <c r="E349" s="12">
        <f t="shared" si="141"/>
        <v>0</v>
      </c>
      <c r="F349" s="12">
        <f t="shared" si="141"/>
        <v>0</v>
      </c>
      <c r="G349" s="12">
        <f t="shared" si="141"/>
        <v>713119.65</v>
      </c>
      <c r="H349" s="12">
        <f t="shared" si="141"/>
        <v>0</v>
      </c>
    </row>
    <row r="350" spans="1:8" x14ac:dyDescent="0.25">
      <c r="A350" s="29" t="s">
        <v>24</v>
      </c>
      <c r="B350" s="30" t="s">
        <v>25</v>
      </c>
      <c r="C350" s="12">
        <f>'[1]9.ведомства'!G613</f>
        <v>713119.65</v>
      </c>
      <c r="D350" s="12">
        <f>'[1]9.ведомства'!H613</f>
        <v>0</v>
      </c>
      <c r="E350" s="12">
        <f>'[1]9.ведомства'!I613</f>
        <v>0</v>
      </c>
      <c r="F350" s="12">
        <f>'[1]9.ведомства'!J613</f>
        <v>0</v>
      </c>
      <c r="G350" s="12">
        <f>'[1]9.ведомства'!K613</f>
        <v>713119.65</v>
      </c>
      <c r="H350" s="12">
        <f>'[1]9.ведомства'!L613</f>
        <v>0</v>
      </c>
    </row>
    <row r="351" spans="1:8" s="4" customFormat="1" x14ac:dyDescent="0.25">
      <c r="A351" s="28" t="s">
        <v>295</v>
      </c>
      <c r="B351" s="35" t="s">
        <v>296</v>
      </c>
      <c r="C351" s="12">
        <f t="shared" ref="C351:H351" si="142">C352</f>
        <v>3700000</v>
      </c>
      <c r="D351" s="12">
        <f t="shared" si="142"/>
        <v>0</v>
      </c>
      <c r="E351" s="12">
        <f t="shared" si="142"/>
        <v>-370000</v>
      </c>
      <c r="F351" s="12">
        <f t="shared" si="142"/>
        <v>0</v>
      </c>
      <c r="G351" s="12">
        <f t="shared" si="142"/>
        <v>3330000</v>
      </c>
      <c r="H351" s="12">
        <f t="shared" si="142"/>
        <v>0</v>
      </c>
    </row>
    <row r="352" spans="1:8" x14ac:dyDescent="0.25">
      <c r="A352" s="29" t="s">
        <v>24</v>
      </c>
      <c r="B352" s="30" t="s">
        <v>25</v>
      </c>
      <c r="C352" s="12">
        <f>'[1]9.ведомства'!G615</f>
        <v>3700000</v>
      </c>
      <c r="D352" s="12">
        <f>'[1]9.ведомства'!H615</f>
        <v>0</v>
      </c>
      <c r="E352" s="12">
        <f>'[1]9.ведомства'!I615</f>
        <v>-370000</v>
      </c>
      <c r="F352" s="12">
        <f>'[1]9.ведомства'!J615</f>
        <v>0</v>
      </c>
      <c r="G352" s="12">
        <f>'[1]9.ведомства'!K615</f>
        <v>3330000</v>
      </c>
      <c r="H352" s="12">
        <f>'[1]9.ведомства'!L615</f>
        <v>0</v>
      </c>
    </row>
    <row r="353" spans="1:8" x14ac:dyDescent="0.25">
      <c r="A353" s="29" t="s">
        <v>297</v>
      </c>
      <c r="B353" s="30" t="s">
        <v>298</v>
      </c>
      <c r="C353" s="12">
        <f t="shared" ref="C353:H353" si="143">C354</f>
        <v>100000</v>
      </c>
      <c r="D353" s="12">
        <f t="shared" si="143"/>
        <v>0</v>
      </c>
      <c r="E353" s="12">
        <f t="shared" si="143"/>
        <v>-80000</v>
      </c>
      <c r="F353" s="12">
        <f t="shared" si="143"/>
        <v>0</v>
      </c>
      <c r="G353" s="12">
        <f t="shared" si="143"/>
        <v>20000</v>
      </c>
      <c r="H353" s="12">
        <f t="shared" si="143"/>
        <v>0</v>
      </c>
    </row>
    <row r="354" spans="1:8" x14ac:dyDescent="0.25">
      <c r="A354" s="29" t="s">
        <v>24</v>
      </c>
      <c r="B354" s="30" t="s">
        <v>25</v>
      </c>
      <c r="C354" s="12">
        <f>'[1]9.ведомства'!G617</f>
        <v>100000</v>
      </c>
      <c r="D354" s="12">
        <f>'[1]9.ведомства'!H617</f>
        <v>0</v>
      </c>
      <c r="E354" s="12">
        <f>'[1]9.ведомства'!I617</f>
        <v>-80000</v>
      </c>
      <c r="F354" s="12">
        <f>'[1]9.ведомства'!J617</f>
        <v>0</v>
      </c>
      <c r="G354" s="12">
        <f>'[1]9.ведомства'!K617</f>
        <v>20000</v>
      </c>
      <c r="H354" s="12">
        <f>'[1]9.ведомства'!L617</f>
        <v>0</v>
      </c>
    </row>
    <row r="355" spans="1:8" s="4" customFormat="1" x14ac:dyDescent="0.25">
      <c r="A355" s="28" t="s">
        <v>299</v>
      </c>
      <c r="B355" s="35" t="s">
        <v>300</v>
      </c>
      <c r="C355" s="12">
        <f t="shared" ref="C355:H355" si="144">C356</f>
        <v>0</v>
      </c>
      <c r="D355" s="12">
        <f t="shared" si="144"/>
        <v>0</v>
      </c>
      <c r="E355" s="12">
        <f t="shared" si="144"/>
        <v>450000</v>
      </c>
      <c r="F355" s="12">
        <f t="shared" si="144"/>
        <v>0</v>
      </c>
      <c r="G355" s="12">
        <f t="shared" si="144"/>
        <v>450000</v>
      </c>
      <c r="H355" s="12">
        <f t="shared" si="144"/>
        <v>0</v>
      </c>
    </row>
    <row r="356" spans="1:8" x14ac:dyDescent="0.25">
      <c r="A356" s="29" t="s">
        <v>24</v>
      </c>
      <c r="B356" s="30" t="s">
        <v>25</v>
      </c>
      <c r="C356" s="12">
        <f>'[1]9.ведомства'!G621</f>
        <v>0</v>
      </c>
      <c r="D356" s="12">
        <f>'[1]9.ведомства'!H621</f>
        <v>0</v>
      </c>
      <c r="E356" s="12">
        <f>'[1]9.ведомства'!I621</f>
        <v>450000</v>
      </c>
      <c r="F356" s="12">
        <f>'[1]9.ведомства'!J621</f>
        <v>0</v>
      </c>
      <c r="G356" s="12">
        <f>'[1]9.ведомства'!K621</f>
        <v>450000</v>
      </c>
      <c r="H356" s="12">
        <f>'[1]9.ведомства'!L621</f>
        <v>0</v>
      </c>
    </row>
    <row r="357" spans="1:8" s="4" customFormat="1" ht="25.5" x14ac:dyDescent="0.25">
      <c r="A357" s="28" t="s">
        <v>301</v>
      </c>
      <c r="B357" s="36" t="s">
        <v>302</v>
      </c>
      <c r="C357" s="12">
        <f t="shared" ref="C357:H357" si="145">C358</f>
        <v>1209648.78</v>
      </c>
      <c r="D357" s="12">
        <f t="shared" si="145"/>
        <v>0</v>
      </c>
      <c r="E357" s="12">
        <f t="shared" si="145"/>
        <v>0</v>
      </c>
      <c r="F357" s="12">
        <f t="shared" si="145"/>
        <v>0</v>
      </c>
      <c r="G357" s="12">
        <f t="shared" si="145"/>
        <v>1209648.78</v>
      </c>
      <c r="H357" s="12">
        <f t="shared" si="145"/>
        <v>0</v>
      </c>
    </row>
    <row r="358" spans="1:8" x14ac:dyDescent="0.25">
      <c r="A358" s="29" t="s">
        <v>24</v>
      </c>
      <c r="B358" s="30" t="s">
        <v>25</v>
      </c>
      <c r="C358" s="12">
        <f>'[1]9.ведомства'!G623</f>
        <v>1209648.78</v>
      </c>
      <c r="D358" s="12">
        <f>'[1]9.ведомства'!H623</f>
        <v>0</v>
      </c>
      <c r="E358" s="12">
        <f>'[1]9.ведомства'!I623</f>
        <v>0</v>
      </c>
      <c r="F358" s="12">
        <f>'[1]9.ведомства'!J623</f>
        <v>0</v>
      </c>
      <c r="G358" s="12">
        <f>'[1]9.ведомства'!K623</f>
        <v>1209648.78</v>
      </c>
      <c r="H358" s="12">
        <f>'[1]9.ведомства'!L623</f>
        <v>0</v>
      </c>
    </row>
    <row r="359" spans="1:8" s="5" customFormat="1" ht="20.25" customHeight="1" x14ac:dyDescent="0.25">
      <c r="A359" s="61" t="s">
        <v>303</v>
      </c>
      <c r="B359" s="61"/>
      <c r="C359" s="12" t="e">
        <f t="shared" ref="C359:H359" si="146">C360+C377+C394+C415+C432+C435</f>
        <v>#REF!</v>
      </c>
      <c r="D359" s="12" t="e">
        <f t="shared" si="146"/>
        <v>#REF!</v>
      </c>
      <c r="E359" s="12" t="e">
        <f t="shared" si="146"/>
        <v>#REF!</v>
      </c>
      <c r="F359" s="12" t="e">
        <f t="shared" si="146"/>
        <v>#REF!</v>
      </c>
      <c r="G359" s="12">
        <f t="shared" si="146"/>
        <v>355063774.31999993</v>
      </c>
      <c r="H359" s="12">
        <f t="shared" si="146"/>
        <v>16993662.640000001</v>
      </c>
    </row>
    <row r="360" spans="1:8" ht="21.75" customHeight="1" x14ac:dyDescent="0.25">
      <c r="A360" s="61" t="s">
        <v>304</v>
      </c>
      <c r="B360" s="61"/>
      <c r="C360" s="12" t="e">
        <f>C361+C365+C363+C375+C373+#REF!+#REF!+C367+C369+C371</f>
        <v>#REF!</v>
      </c>
      <c r="D360" s="12" t="e">
        <f>D361+D365+D363+D375+D373+#REF!+#REF!+D367+D369+D371</f>
        <v>#REF!</v>
      </c>
      <c r="E360" s="12" t="e">
        <f>E361+E365+E363+E375+E373+#REF!+#REF!+E367+E369+E371</f>
        <v>#REF!</v>
      </c>
      <c r="F360" s="12" t="e">
        <f>F361+F365+F363+F375+F373+#REF!+#REF!+F367+F369+F371</f>
        <v>#REF!</v>
      </c>
      <c r="G360" s="12">
        <f>G361+G365+G363+G375+G373+G367+G369+G371</f>
        <v>111899635.77</v>
      </c>
      <c r="H360" s="12">
        <f>H361+H365+H363+H375+H373+H367+H369+H371</f>
        <v>6363627.7300000004</v>
      </c>
    </row>
    <row r="361" spans="1:8" s="4" customFormat="1" ht="24" x14ac:dyDescent="0.25">
      <c r="A361" s="28" t="s">
        <v>305</v>
      </c>
      <c r="B361" s="35" t="s">
        <v>76</v>
      </c>
      <c r="C361" s="12">
        <f t="shared" ref="C361:H361" si="147">C362</f>
        <v>1771000</v>
      </c>
      <c r="D361" s="12">
        <f t="shared" si="147"/>
        <v>0</v>
      </c>
      <c r="E361" s="12">
        <f t="shared" si="147"/>
        <v>0</v>
      </c>
      <c r="F361" s="12">
        <f t="shared" si="147"/>
        <v>0</v>
      </c>
      <c r="G361" s="12">
        <f t="shared" si="147"/>
        <v>1771000</v>
      </c>
      <c r="H361" s="12">
        <f t="shared" si="147"/>
        <v>0</v>
      </c>
    </row>
    <row r="362" spans="1:8" x14ac:dyDescent="0.25">
      <c r="A362" s="29" t="s">
        <v>26</v>
      </c>
      <c r="B362" s="21" t="s">
        <v>27</v>
      </c>
      <c r="C362" s="12">
        <f>'[1]9.ведомства'!G773</f>
        <v>1771000</v>
      </c>
      <c r="D362" s="12">
        <f>'[1]9.ведомства'!H773</f>
        <v>0</v>
      </c>
      <c r="E362" s="12">
        <f>'[1]9.ведомства'!I772</f>
        <v>0</v>
      </c>
      <c r="F362" s="12">
        <f>'[1]9.ведомства'!J772</f>
        <v>0</v>
      </c>
      <c r="G362" s="12">
        <f>'[1]9.ведомства'!K772</f>
        <v>1771000</v>
      </c>
      <c r="H362" s="12">
        <f>'[1]9.ведомства'!L772</f>
        <v>0</v>
      </c>
    </row>
    <row r="363" spans="1:8" s="4" customFormat="1" ht="25.5" x14ac:dyDescent="0.25">
      <c r="A363" s="28" t="s">
        <v>306</v>
      </c>
      <c r="B363" s="33" t="s">
        <v>86</v>
      </c>
      <c r="C363" s="12">
        <f t="shared" ref="C363:H363" si="148">C364</f>
        <v>2032453</v>
      </c>
      <c r="D363" s="12">
        <f t="shared" si="148"/>
        <v>2032453</v>
      </c>
      <c r="E363" s="12">
        <f t="shared" si="148"/>
        <v>4331174.7300000004</v>
      </c>
      <c r="F363" s="12">
        <f t="shared" si="148"/>
        <v>4331174.7300000004</v>
      </c>
      <c r="G363" s="12">
        <f t="shared" si="148"/>
        <v>6363627.7300000004</v>
      </c>
      <c r="H363" s="12">
        <f t="shared" si="148"/>
        <v>6363627.7300000004</v>
      </c>
    </row>
    <row r="364" spans="1:8" x14ac:dyDescent="0.25">
      <c r="A364" s="29" t="s">
        <v>26</v>
      </c>
      <c r="B364" s="21" t="s">
        <v>27</v>
      </c>
      <c r="C364" s="12">
        <f>'[1]9.ведомства'!G775</f>
        <v>2032453</v>
      </c>
      <c r="D364" s="12">
        <f>'[1]9.ведомства'!H775</f>
        <v>2032453</v>
      </c>
      <c r="E364" s="12">
        <f>'[1]9.ведомства'!I774</f>
        <v>4331174.7300000004</v>
      </c>
      <c r="F364" s="12">
        <f>'[1]9.ведомства'!J774</f>
        <v>4331174.7300000004</v>
      </c>
      <c r="G364" s="12">
        <f>'[1]9.ведомства'!K774</f>
        <v>6363627.7300000004</v>
      </c>
      <c r="H364" s="12">
        <f>'[1]9.ведомства'!L774</f>
        <v>6363627.7300000004</v>
      </c>
    </row>
    <row r="365" spans="1:8" s="4" customFormat="1" ht="25.5" x14ac:dyDescent="0.25">
      <c r="A365" s="28" t="s">
        <v>307</v>
      </c>
      <c r="B365" s="10" t="s">
        <v>184</v>
      </c>
      <c r="C365" s="12">
        <f t="shared" ref="C365:H365" si="149">C366</f>
        <v>86567224.349999994</v>
      </c>
      <c r="D365" s="12">
        <f t="shared" si="149"/>
        <v>0</v>
      </c>
      <c r="E365" s="12">
        <f t="shared" si="149"/>
        <v>-963732.39</v>
      </c>
      <c r="F365" s="12">
        <f t="shared" si="149"/>
        <v>0</v>
      </c>
      <c r="G365" s="12">
        <f t="shared" si="149"/>
        <v>85603491.959999993</v>
      </c>
      <c r="H365" s="12">
        <f t="shared" si="149"/>
        <v>0</v>
      </c>
    </row>
    <row r="366" spans="1:8" x14ac:dyDescent="0.25">
      <c r="A366" s="29" t="s">
        <v>26</v>
      </c>
      <c r="B366" s="21" t="s">
        <v>27</v>
      </c>
      <c r="C366" s="12">
        <f>'[1]9.ведомства'!G777</f>
        <v>86567224.349999994</v>
      </c>
      <c r="D366" s="12">
        <f>'[1]9.ведомства'!H777</f>
        <v>0</v>
      </c>
      <c r="E366" s="12">
        <f>'[1]9.ведомства'!I777</f>
        <v>-963732.39</v>
      </c>
      <c r="F366" s="12">
        <f>'[1]9.ведомства'!J777</f>
        <v>0</v>
      </c>
      <c r="G366" s="12">
        <f>'[1]9.ведомства'!K777</f>
        <v>85603491.959999993</v>
      </c>
      <c r="H366" s="12">
        <f>'[1]9.ведомства'!L777</f>
        <v>0</v>
      </c>
    </row>
    <row r="367" spans="1:8" x14ac:dyDescent="0.25">
      <c r="A367" s="28" t="s">
        <v>308</v>
      </c>
      <c r="B367" s="10" t="s">
        <v>186</v>
      </c>
      <c r="C367" s="12">
        <f>C368</f>
        <v>5954600</v>
      </c>
      <c r="D367" s="12">
        <f t="shared" ref="D367:H367" si="150">D368</f>
        <v>0</v>
      </c>
      <c r="E367" s="12">
        <f t="shared" si="150"/>
        <v>0</v>
      </c>
      <c r="F367" s="12">
        <f t="shared" si="150"/>
        <v>0</v>
      </c>
      <c r="G367" s="12">
        <f t="shared" si="150"/>
        <v>5954600</v>
      </c>
      <c r="H367" s="12">
        <f t="shared" si="150"/>
        <v>0</v>
      </c>
    </row>
    <row r="368" spans="1:8" x14ac:dyDescent="0.25">
      <c r="A368" s="29" t="s">
        <v>26</v>
      </c>
      <c r="B368" s="21" t="s">
        <v>27</v>
      </c>
      <c r="C368" s="12">
        <f>'[1]9.ведомства'!G778</f>
        <v>5954600</v>
      </c>
      <c r="D368" s="12">
        <f>'[1]9.ведомства'!H778</f>
        <v>0</v>
      </c>
      <c r="E368" s="12">
        <f>'[1]9.ведомства'!I778</f>
        <v>0</v>
      </c>
      <c r="F368" s="12">
        <f>'[1]9.ведомства'!J778</f>
        <v>0</v>
      </c>
      <c r="G368" s="12">
        <f>'[1]9.ведомства'!K778</f>
        <v>5954600</v>
      </c>
      <c r="H368" s="12">
        <f>'[1]9.ведомства'!L778</f>
        <v>0</v>
      </c>
    </row>
    <row r="369" spans="1:8" x14ac:dyDescent="0.25">
      <c r="A369" s="28" t="s">
        <v>309</v>
      </c>
      <c r="B369" s="10" t="s">
        <v>188</v>
      </c>
      <c r="C369" s="12">
        <f>C370</f>
        <v>5215200</v>
      </c>
      <c r="D369" s="12">
        <f t="shared" ref="D369:H369" si="151">D370</f>
        <v>0</v>
      </c>
      <c r="E369" s="12">
        <f t="shared" si="151"/>
        <v>0</v>
      </c>
      <c r="F369" s="12">
        <f t="shared" si="151"/>
        <v>0</v>
      </c>
      <c r="G369" s="12">
        <f t="shared" si="151"/>
        <v>5215200</v>
      </c>
      <c r="H369" s="12">
        <f t="shared" si="151"/>
        <v>0</v>
      </c>
    </row>
    <row r="370" spans="1:8" x14ac:dyDescent="0.25">
      <c r="A370" s="29" t="s">
        <v>26</v>
      </c>
      <c r="B370" s="21" t="s">
        <v>27</v>
      </c>
      <c r="C370" s="12">
        <f>'[1]9.ведомства'!G780</f>
        <v>5215200</v>
      </c>
      <c r="D370" s="12">
        <f>'[1]9.ведомства'!H780</f>
        <v>0</v>
      </c>
      <c r="E370" s="12">
        <f>'[1]9.ведомства'!I780</f>
        <v>0</v>
      </c>
      <c r="F370" s="12">
        <f>'[1]9.ведомства'!J780</f>
        <v>0</v>
      </c>
      <c r="G370" s="12">
        <f>'[1]9.ведомства'!K780</f>
        <v>5215200</v>
      </c>
      <c r="H370" s="12">
        <f>'[1]9.ведомства'!L780</f>
        <v>0</v>
      </c>
    </row>
    <row r="371" spans="1:8" ht="25.5" x14ac:dyDescent="0.25">
      <c r="A371" s="28" t="s">
        <v>310</v>
      </c>
      <c r="B371" s="10" t="s">
        <v>190</v>
      </c>
      <c r="C371" s="12">
        <f>C372</f>
        <v>3262347.37</v>
      </c>
      <c r="D371" s="12">
        <f t="shared" ref="D371:H371" si="152">D372</f>
        <v>0</v>
      </c>
      <c r="E371" s="12">
        <f t="shared" si="152"/>
        <v>-50000</v>
      </c>
      <c r="F371" s="12">
        <f t="shared" si="152"/>
        <v>0</v>
      </c>
      <c r="G371" s="12">
        <f t="shared" si="152"/>
        <v>3212347.37</v>
      </c>
      <c r="H371" s="12">
        <f t="shared" si="152"/>
        <v>0</v>
      </c>
    </row>
    <row r="372" spans="1:8" x14ac:dyDescent="0.25">
      <c r="A372" s="29" t="s">
        <v>26</v>
      </c>
      <c r="B372" s="21" t="s">
        <v>27</v>
      </c>
      <c r="C372" s="12">
        <f>'[1]9.ведомства'!G782</f>
        <v>3262347.37</v>
      </c>
      <c r="D372" s="12">
        <f>'[1]9.ведомства'!H782</f>
        <v>0</v>
      </c>
      <c r="E372" s="12">
        <f>'[1]9.ведомства'!I782</f>
        <v>-50000</v>
      </c>
      <c r="F372" s="12">
        <f>'[1]9.ведомства'!J782</f>
        <v>0</v>
      </c>
      <c r="G372" s="12">
        <f>'[1]9.ведомства'!K782</f>
        <v>3212347.37</v>
      </c>
      <c r="H372" s="12">
        <f>'[1]9.ведомства'!L782</f>
        <v>0</v>
      </c>
    </row>
    <row r="373" spans="1:8" s="4" customFormat="1" ht="24" x14ac:dyDescent="0.25">
      <c r="A373" s="28" t="s">
        <v>311</v>
      </c>
      <c r="B373" s="35" t="s">
        <v>230</v>
      </c>
      <c r="C373" s="12">
        <f t="shared" ref="C373:H373" si="153">C374</f>
        <v>153000</v>
      </c>
      <c r="D373" s="12">
        <f t="shared" si="153"/>
        <v>0</v>
      </c>
      <c r="E373" s="12">
        <f t="shared" si="153"/>
        <v>0</v>
      </c>
      <c r="F373" s="12">
        <f t="shared" si="153"/>
        <v>0</v>
      </c>
      <c r="G373" s="12">
        <f t="shared" si="153"/>
        <v>153000</v>
      </c>
      <c r="H373" s="12">
        <f t="shared" si="153"/>
        <v>0</v>
      </c>
    </row>
    <row r="374" spans="1:8" x14ac:dyDescent="0.25">
      <c r="A374" s="29" t="s">
        <v>26</v>
      </c>
      <c r="B374" s="21" t="s">
        <v>27</v>
      </c>
      <c r="C374" s="12">
        <f>'[1]9.ведомства'!G795</f>
        <v>153000</v>
      </c>
      <c r="D374" s="12">
        <f>'[1]9.ведомства'!H795</f>
        <v>0</v>
      </c>
      <c r="E374" s="12">
        <f>'[1]9.ведомства'!I795</f>
        <v>0</v>
      </c>
      <c r="F374" s="12">
        <f>'[1]9.ведомства'!J795</f>
        <v>0</v>
      </c>
      <c r="G374" s="12">
        <f>'[1]9.ведомства'!K795</f>
        <v>153000</v>
      </c>
      <c r="H374" s="12">
        <f>'[1]9.ведомства'!L795</f>
        <v>0</v>
      </c>
    </row>
    <row r="375" spans="1:8" s="4" customFormat="1" ht="38.25" x14ac:dyDescent="0.25">
      <c r="A375" s="28" t="s">
        <v>312</v>
      </c>
      <c r="B375" s="33" t="s">
        <v>313</v>
      </c>
      <c r="C375" s="12">
        <f t="shared" ref="C375:H375" si="154">C376</f>
        <v>1158211.05</v>
      </c>
      <c r="D375" s="12">
        <f t="shared" si="154"/>
        <v>0</v>
      </c>
      <c r="E375" s="12">
        <f t="shared" si="154"/>
        <v>2468157.6599999997</v>
      </c>
      <c r="F375" s="12">
        <f t="shared" si="154"/>
        <v>0</v>
      </c>
      <c r="G375" s="12">
        <f t="shared" si="154"/>
        <v>3626368.71</v>
      </c>
      <c r="H375" s="12">
        <f t="shared" si="154"/>
        <v>0</v>
      </c>
    </row>
    <row r="376" spans="1:8" x14ac:dyDescent="0.25">
      <c r="A376" s="29" t="s">
        <v>26</v>
      </c>
      <c r="B376" s="21" t="s">
        <v>27</v>
      </c>
      <c r="C376" s="12">
        <f>'[1]9.ведомства'!G785</f>
        <v>1158211.05</v>
      </c>
      <c r="D376" s="12">
        <f>'[1]9.ведомства'!H785</f>
        <v>0</v>
      </c>
      <c r="E376" s="12">
        <f>'[1]9.ведомства'!I785</f>
        <v>2468157.6599999997</v>
      </c>
      <c r="F376" s="12">
        <f>'[1]9.ведомства'!J785</f>
        <v>0</v>
      </c>
      <c r="G376" s="12">
        <f>'[1]9.ведомства'!K785</f>
        <v>3626368.71</v>
      </c>
      <c r="H376" s="12">
        <f>'[1]9.ведомства'!L785</f>
        <v>0</v>
      </c>
    </row>
    <row r="377" spans="1:8" x14ac:dyDescent="0.25">
      <c r="A377" s="61" t="s">
        <v>315</v>
      </c>
      <c r="B377" s="61"/>
      <c r="C377" s="12" t="e">
        <f>C378+C382+#REF!+C380+C390+#REF!+#REF!+C392+#REF!+C384+C386+C388</f>
        <v>#REF!</v>
      </c>
      <c r="D377" s="12" t="e">
        <f>D378+D382+#REF!+D380+D390+#REF!+#REF!+D392+#REF!+D384+D386+D388</f>
        <v>#REF!</v>
      </c>
      <c r="E377" s="12" t="e">
        <f>E378+E382+#REF!+E380+E390+#REF!+#REF!+E392+#REF!+E384+E386+E388</f>
        <v>#REF!</v>
      </c>
      <c r="F377" s="12" t="e">
        <f>F378+F382+#REF!+F380+F390+#REF!+#REF!+F392+#REF!+F384+F386+F388</f>
        <v>#REF!</v>
      </c>
      <c r="G377" s="12">
        <f>G378+G382+G380+G390+G392+G384+G386+G388</f>
        <v>71696926.549999997</v>
      </c>
      <c r="H377" s="12">
        <f>H378+H382+H380+H390++H392+H384+H386+H388</f>
        <v>4080389.6799999997</v>
      </c>
    </row>
    <row r="378" spans="1:8" s="4" customFormat="1" ht="24" x14ac:dyDescent="0.25">
      <c r="A378" s="28" t="s">
        <v>316</v>
      </c>
      <c r="B378" s="35" t="s">
        <v>76</v>
      </c>
      <c r="C378" s="12">
        <f t="shared" ref="C378:H378" si="155">C379</f>
        <v>800000</v>
      </c>
      <c r="D378" s="12">
        <f t="shared" si="155"/>
        <v>0</v>
      </c>
      <c r="E378" s="12">
        <f t="shared" si="155"/>
        <v>0</v>
      </c>
      <c r="F378" s="12">
        <f t="shared" si="155"/>
        <v>0</v>
      </c>
      <c r="G378" s="12">
        <f t="shared" si="155"/>
        <v>800000</v>
      </c>
      <c r="H378" s="12">
        <f t="shared" si="155"/>
        <v>0</v>
      </c>
    </row>
    <row r="379" spans="1:8" x14ac:dyDescent="0.25">
      <c r="A379" s="29" t="s">
        <v>26</v>
      </c>
      <c r="B379" s="21" t="s">
        <v>27</v>
      </c>
      <c r="C379" s="12">
        <f>'[1]9.ведомства'!G809</f>
        <v>800000</v>
      </c>
      <c r="D379" s="12">
        <f>'[1]9.ведомства'!H809</f>
        <v>0</v>
      </c>
      <c r="E379" s="12">
        <f>'[1]9.ведомства'!I809</f>
        <v>0</v>
      </c>
      <c r="F379" s="12">
        <f>'[1]9.ведомства'!J809</f>
        <v>0</v>
      </c>
      <c r="G379" s="12">
        <f>'[1]9.ведомства'!K809</f>
        <v>800000</v>
      </c>
      <c r="H379" s="12">
        <f>'[1]9.ведомства'!L809</f>
        <v>0</v>
      </c>
    </row>
    <row r="380" spans="1:8" s="4" customFormat="1" ht="25.5" x14ac:dyDescent="0.25">
      <c r="A380" s="28" t="s">
        <v>317</v>
      </c>
      <c r="B380" s="33" t="s">
        <v>86</v>
      </c>
      <c r="C380" s="12">
        <f t="shared" ref="C380:H380" si="156">C381</f>
        <v>349486</v>
      </c>
      <c r="D380" s="12">
        <f t="shared" si="156"/>
        <v>349486</v>
      </c>
      <c r="E380" s="12">
        <f t="shared" si="156"/>
        <v>3694861.17</v>
      </c>
      <c r="F380" s="12">
        <f t="shared" si="156"/>
        <v>3694861.17</v>
      </c>
      <c r="G380" s="12">
        <f t="shared" si="156"/>
        <v>4044347.17</v>
      </c>
      <c r="H380" s="12">
        <f t="shared" si="156"/>
        <v>4044347.17</v>
      </c>
    </row>
    <row r="381" spans="1:8" x14ac:dyDescent="0.25">
      <c r="A381" s="29" t="s">
        <v>26</v>
      </c>
      <c r="B381" s="21" t="s">
        <v>27</v>
      </c>
      <c r="C381" s="12">
        <f>'[1]9.ведомства'!G811</f>
        <v>349486</v>
      </c>
      <c r="D381" s="12">
        <f>'[1]9.ведомства'!H811</f>
        <v>349486</v>
      </c>
      <c r="E381" s="12">
        <f>'[1]9.ведомства'!I811</f>
        <v>3694861.17</v>
      </c>
      <c r="F381" s="12">
        <f>'[1]9.ведомства'!J811</f>
        <v>3694861.17</v>
      </c>
      <c r="G381" s="12">
        <f>'[1]9.ведомства'!K811</f>
        <v>4044347.17</v>
      </c>
      <c r="H381" s="12">
        <f>'[1]9.ведомства'!L811</f>
        <v>4044347.17</v>
      </c>
    </row>
    <row r="382" spans="1:8" s="4" customFormat="1" ht="25.5" x14ac:dyDescent="0.25">
      <c r="A382" s="28" t="s">
        <v>318</v>
      </c>
      <c r="B382" s="10" t="s">
        <v>184</v>
      </c>
      <c r="C382" s="12">
        <f t="shared" ref="C382:H382" si="157">C383</f>
        <v>52962145.359999999</v>
      </c>
      <c r="D382" s="12">
        <f t="shared" si="157"/>
        <v>0</v>
      </c>
      <c r="E382" s="12">
        <f t="shared" si="157"/>
        <v>0</v>
      </c>
      <c r="F382" s="12">
        <f t="shared" si="157"/>
        <v>0</v>
      </c>
      <c r="G382" s="12">
        <f t="shared" si="157"/>
        <v>52962145.359999999</v>
      </c>
      <c r="H382" s="12">
        <f t="shared" si="157"/>
        <v>0</v>
      </c>
    </row>
    <row r="383" spans="1:8" x14ac:dyDescent="0.25">
      <c r="A383" s="29" t="s">
        <v>26</v>
      </c>
      <c r="B383" s="21" t="s">
        <v>27</v>
      </c>
      <c r="C383" s="12">
        <f>'[1]9.ведомства'!G813</f>
        <v>52962145.359999999</v>
      </c>
      <c r="D383" s="12">
        <f>'[1]9.ведомства'!H813</f>
        <v>0</v>
      </c>
      <c r="E383" s="12">
        <f>'[1]9.ведомства'!I813</f>
        <v>0</v>
      </c>
      <c r="F383" s="12">
        <f>'[1]9.ведомства'!J813</f>
        <v>0</v>
      </c>
      <c r="G383" s="12">
        <f>'[1]9.ведомства'!K813</f>
        <v>52962145.359999999</v>
      </c>
      <c r="H383" s="12">
        <f>'[1]9.ведомства'!L813</f>
        <v>0</v>
      </c>
    </row>
    <row r="384" spans="1:8" x14ac:dyDescent="0.25">
      <c r="A384" s="28" t="s">
        <v>319</v>
      </c>
      <c r="B384" s="10" t="s">
        <v>186</v>
      </c>
      <c r="C384" s="12">
        <f>C385</f>
        <v>4308300</v>
      </c>
      <c r="D384" s="12">
        <f t="shared" ref="D384:H384" si="158">D385</f>
        <v>0</v>
      </c>
      <c r="E384" s="12">
        <f t="shared" si="158"/>
        <v>0</v>
      </c>
      <c r="F384" s="12">
        <f t="shared" si="158"/>
        <v>0</v>
      </c>
      <c r="G384" s="12">
        <f t="shared" si="158"/>
        <v>4308300</v>
      </c>
      <c r="H384" s="12">
        <f t="shared" si="158"/>
        <v>0</v>
      </c>
    </row>
    <row r="385" spans="1:8" x14ac:dyDescent="0.25">
      <c r="A385" s="29" t="s">
        <v>26</v>
      </c>
      <c r="B385" s="21" t="s">
        <v>27</v>
      </c>
      <c r="C385" s="12">
        <f>'[1]9.ведомства'!G815</f>
        <v>4308300</v>
      </c>
      <c r="D385" s="12">
        <f>'[1]9.ведомства'!H815</f>
        <v>0</v>
      </c>
      <c r="E385" s="12">
        <f>'[1]9.ведомства'!I815</f>
        <v>0</v>
      </c>
      <c r="F385" s="12">
        <f>'[1]9.ведомства'!J815</f>
        <v>0</v>
      </c>
      <c r="G385" s="12">
        <f>'[1]9.ведомства'!K815</f>
        <v>4308300</v>
      </c>
      <c r="H385" s="12">
        <f>'[1]9.ведомства'!L815</f>
        <v>0</v>
      </c>
    </row>
    <row r="386" spans="1:8" x14ac:dyDescent="0.25">
      <c r="A386" s="28" t="s">
        <v>320</v>
      </c>
      <c r="B386" s="10" t="s">
        <v>188</v>
      </c>
      <c r="C386" s="12">
        <f>C387</f>
        <v>4207700</v>
      </c>
      <c r="D386" s="12">
        <f t="shared" ref="D386:H386" si="159">D387</f>
        <v>0</v>
      </c>
      <c r="E386" s="12">
        <f t="shared" si="159"/>
        <v>0</v>
      </c>
      <c r="F386" s="12">
        <f t="shared" si="159"/>
        <v>0</v>
      </c>
      <c r="G386" s="12">
        <f t="shared" si="159"/>
        <v>4207700</v>
      </c>
      <c r="H386" s="12">
        <f t="shared" si="159"/>
        <v>0</v>
      </c>
    </row>
    <row r="387" spans="1:8" x14ac:dyDescent="0.25">
      <c r="A387" s="29" t="s">
        <v>26</v>
      </c>
      <c r="B387" s="21" t="s">
        <v>27</v>
      </c>
      <c r="C387" s="12">
        <f>'[1]9.ведомства'!G817</f>
        <v>4207700</v>
      </c>
      <c r="D387" s="12">
        <f>'[1]9.ведомства'!H817</f>
        <v>0</v>
      </c>
      <c r="E387" s="12">
        <f>'[1]9.ведомства'!I817</f>
        <v>0</v>
      </c>
      <c r="F387" s="12">
        <f>'[1]9.ведомства'!J817</f>
        <v>0</v>
      </c>
      <c r="G387" s="12">
        <f>'[1]9.ведомства'!K817</f>
        <v>4207700</v>
      </c>
      <c r="H387" s="12">
        <f>'[1]9.ведомства'!L817</f>
        <v>0</v>
      </c>
    </row>
    <row r="388" spans="1:8" ht="25.5" x14ac:dyDescent="0.25">
      <c r="A388" s="28" t="s">
        <v>321</v>
      </c>
      <c r="B388" s="10" t="s">
        <v>190</v>
      </c>
      <c r="C388" s="12">
        <f>C389</f>
        <v>2483685.04</v>
      </c>
      <c r="D388" s="12">
        <f t="shared" ref="D388:H388" si="160">D389</f>
        <v>0</v>
      </c>
      <c r="E388" s="12">
        <f t="shared" si="160"/>
        <v>0</v>
      </c>
      <c r="F388" s="12">
        <f t="shared" si="160"/>
        <v>0</v>
      </c>
      <c r="G388" s="12">
        <f t="shared" si="160"/>
        <v>2483685.04</v>
      </c>
      <c r="H388" s="12">
        <f t="shared" si="160"/>
        <v>0</v>
      </c>
    </row>
    <row r="389" spans="1:8" x14ac:dyDescent="0.25">
      <c r="A389" s="29" t="s">
        <v>26</v>
      </c>
      <c r="B389" s="21" t="s">
        <v>27</v>
      </c>
      <c r="C389" s="12">
        <f>'[1]9.ведомства'!G819</f>
        <v>2483685.04</v>
      </c>
      <c r="D389" s="12">
        <f>'[1]9.ведомства'!H819</f>
        <v>0</v>
      </c>
      <c r="E389" s="12">
        <f>'[1]9.ведомства'!I819</f>
        <v>0</v>
      </c>
      <c r="F389" s="12">
        <f>'[1]9.ведомства'!J819</f>
        <v>0</v>
      </c>
      <c r="G389" s="12">
        <f>'[1]9.ведомства'!K819</f>
        <v>2483685.04</v>
      </c>
      <c r="H389" s="12">
        <f>'[1]9.ведомства'!L819</f>
        <v>0</v>
      </c>
    </row>
    <row r="390" spans="1:8" s="4" customFormat="1" ht="25.5" x14ac:dyDescent="0.25">
      <c r="A390" s="28" t="s">
        <v>322</v>
      </c>
      <c r="B390" s="36" t="s">
        <v>89</v>
      </c>
      <c r="C390" s="12">
        <f t="shared" ref="C390:H390" si="161">C391</f>
        <v>199157.64</v>
      </c>
      <c r="D390" s="12">
        <f t="shared" si="161"/>
        <v>0</v>
      </c>
      <c r="E390" s="12">
        <f t="shared" si="161"/>
        <v>2105548.83</v>
      </c>
      <c r="F390" s="12">
        <f t="shared" si="161"/>
        <v>0</v>
      </c>
      <c r="G390" s="12">
        <f t="shared" si="161"/>
        <v>2304706.4700000002</v>
      </c>
      <c r="H390" s="12">
        <f t="shared" si="161"/>
        <v>0</v>
      </c>
    </row>
    <row r="391" spans="1:8" x14ac:dyDescent="0.25">
      <c r="A391" s="29" t="s">
        <v>26</v>
      </c>
      <c r="B391" s="21" t="s">
        <v>27</v>
      </c>
      <c r="C391" s="12">
        <f>'[1]9.ведомства'!G825</f>
        <v>199157.64</v>
      </c>
      <c r="D391" s="12">
        <f>'[1]9.ведомства'!H825</f>
        <v>0</v>
      </c>
      <c r="E391" s="12">
        <f>'[1]9.ведомства'!I825</f>
        <v>2105548.83</v>
      </c>
      <c r="F391" s="12">
        <f>'[1]9.ведомства'!J825</f>
        <v>0</v>
      </c>
      <c r="G391" s="12">
        <f>'[1]9.ведомства'!K825</f>
        <v>2304706.4700000002</v>
      </c>
      <c r="H391" s="12">
        <f>'[1]9.ведомства'!L825</f>
        <v>0</v>
      </c>
    </row>
    <row r="392" spans="1:8" x14ac:dyDescent="0.25">
      <c r="A392" s="32" t="s">
        <v>323</v>
      </c>
      <c r="B392" s="33" t="s">
        <v>324</v>
      </c>
      <c r="C392" s="12">
        <f t="shared" ref="C392:H392" si="162">C393</f>
        <v>586042.51</v>
      </c>
      <c r="D392" s="12">
        <f t="shared" si="162"/>
        <v>36042.51</v>
      </c>
      <c r="E392" s="12">
        <f t="shared" si="162"/>
        <v>0</v>
      </c>
      <c r="F392" s="12">
        <f t="shared" si="162"/>
        <v>0</v>
      </c>
      <c r="G392" s="12">
        <f t="shared" si="162"/>
        <v>586042.51</v>
      </c>
      <c r="H392" s="12">
        <f t="shared" si="162"/>
        <v>36042.51</v>
      </c>
    </row>
    <row r="393" spans="1:8" x14ac:dyDescent="0.25">
      <c r="A393" s="29" t="s">
        <v>26</v>
      </c>
      <c r="B393" s="21" t="s">
        <v>27</v>
      </c>
      <c r="C393" s="12">
        <f>'[1]9.ведомства'!G822</f>
        <v>586042.51</v>
      </c>
      <c r="D393" s="12">
        <f>'[1]9.ведомства'!H822</f>
        <v>36042.51</v>
      </c>
      <c r="E393" s="12">
        <f>'[1]9.ведомства'!I822</f>
        <v>0</v>
      </c>
      <c r="F393" s="12">
        <f>'[1]9.ведомства'!J822</f>
        <v>0</v>
      </c>
      <c r="G393" s="12">
        <f>'[1]9.ведомства'!K822</f>
        <v>586042.51</v>
      </c>
      <c r="H393" s="12">
        <f>'[1]9.ведомства'!L822</f>
        <v>36042.51</v>
      </c>
    </row>
    <row r="394" spans="1:8" x14ac:dyDescent="0.25">
      <c r="A394" s="61" t="s">
        <v>325</v>
      </c>
      <c r="B394" s="61"/>
      <c r="C394" s="12" t="e">
        <f>C395+C397+C399+C409+C411+#REF!+C413+C407+C401+C403+C405</f>
        <v>#REF!</v>
      </c>
      <c r="D394" s="12" t="e">
        <f>D395+D397+D399+D409+D411+#REF!+D413+D407+D401+D403+D405</f>
        <v>#REF!</v>
      </c>
      <c r="E394" s="12" t="e">
        <f>E395+E397+E399+E409+E411+#REF!+E413+E407+E401+E403+E405</f>
        <v>#REF!</v>
      </c>
      <c r="F394" s="12" t="e">
        <f>F395+F397+F399+F409+F411+#REF!+F413+F407+F401+F403+F405</f>
        <v>#REF!</v>
      </c>
      <c r="G394" s="12">
        <f>G395+G397+G399+G409+G411++G413+G407+G401+G403+G405</f>
        <v>109924683.59999999</v>
      </c>
      <c r="H394" s="12">
        <f>H395+H397+H399+H409+H411+H413+H407+H401+H403+H405</f>
        <v>5372065.5999999996</v>
      </c>
    </row>
    <row r="395" spans="1:8" s="4" customFormat="1" ht="24" x14ac:dyDescent="0.25">
      <c r="A395" s="28" t="s">
        <v>326</v>
      </c>
      <c r="B395" s="35" t="s">
        <v>76</v>
      </c>
      <c r="C395" s="12">
        <f t="shared" ref="C395:H395" si="163">C396</f>
        <v>1170000</v>
      </c>
      <c r="D395" s="12">
        <f t="shared" si="163"/>
        <v>0</v>
      </c>
      <c r="E395" s="12">
        <f t="shared" si="163"/>
        <v>0</v>
      </c>
      <c r="F395" s="12">
        <f t="shared" si="163"/>
        <v>0</v>
      </c>
      <c r="G395" s="12">
        <f t="shared" si="163"/>
        <v>1170000</v>
      </c>
      <c r="H395" s="12">
        <f t="shared" si="163"/>
        <v>0</v>
      </c>
    </row>
    <row r="396" spans="1:8" x14ac:dyDescent="0.25">
      <c r="A396" s="29" t="s">
        <v>26</v>
      </c>
      <c r="B396" s="21" t="s">
        <v>27</v>
      </c>
      <c r="C396" s="12">
        <f>'[1]9.ведомства'!G836</f>
        <v>1170000</v>
      </c>
      <c r="D396" s="12">
        <f>'[1]9.ведомства'!H836</f>
        <v>0</v>
      </c>
      <c r="E396" s="12">
        <f>'[1]9.ведомства'!I836</f>
        <v>0</v>
      </c>
      <c r="F396" s="12">
        <f>'[1]9.ведомства'!J836</f>
        <v>0</v>
      </c>
      <c r="G396" s="12">
        <f>'[1]9.ведомства'!K836</f>
        <v>1170000</v>
      </c>
      <c r="H396" s="12">
        <f>'[1]9.ведомства'!L836</f>
        <v>0</v>
      </c>
    </row>
    <row r="397" spans="1:8" s="4" customFormat="1" ht="25.5" x14ac:dyDescent="0.25">
      <c r="A397" s="28" t="s">
        <v>327</v>
      </c>
      <c r="B397" s="33" t="s">
        <v>86</v>
      </c>
      <c r="C397" s="12">
        <f t="shared" ref="C397:H397" si="164">C398</f>
        <v>620730</v>
      </c>
      <c r="D397" s="12">
        <f t="shared" si="164"/>
        <v>620730</v>
      </c>
      <c r="E397" s="12">
        <f t="shared" si="164"/>
        <v>4751335.5999999996</v>
      </c>
      <c r="F397" s="12">
        <f t="shared" si="164"/>
        <v>4751335.5999999996</v>
      </c>
      <c r="G397" s="12">
        <f t="shared" si="164"/>
        <v>5372065.5999999996</v>
      </c>
      <c r="H397" s="12">
        <f t="shared" si="164"/>
        <v>5372065.5999999996</v>
      </c>
    </row>
    <row r="398" spans="1:8" x14ac:dyDescent="0.25">
      <c r="A398" s="29" t="s">
        <v>26</v>
      </c>
      <c r="B398" s="21" t="s">
        <v>27</v>
      </c>
      <c r="C398" s="12">
        <f>'[1]9.ведомства'!G838</f>
        <v>620730</v>
      </c>
      <c r="D398" s="12">
        <f>'[1]9.ведомства'!H838</f>
        <v>620730</v>
      </c>
      <c r="E398" s="12">
        <f>'[1]9.ведомства'!I838</f>
        <v>4751335.5999999996</v>
      </c>
      <c r="F398" s="12">
        <f>'[1]9.ведомства'!J838</f>
        <v>4751335.5999999996</v>
      </c>
      <c r="G398" s="12">
        <f>'[1]9.ведомства'!K838</f>
        <v>5372065.5999999996</v>
      </c>
      <c r="H398" s="12">
        <f>'[1]9.ведомства'!L838</f>
        <v>5372065.5999999996</v>
      </c>
    </row>
    <row r="399" spans="1:8" s="4" customFormat="1" ht="25.5" x14ac:dyDescent="0.25">
      <c r="A399" s="28" t="s">
        <v>328</v>
      </c>
      <c r="B399" s="10" t="s">
        <v>184</v>
      </c>
      <c r="C399" s="12">
        <f t="shared" ref="C399:H399" si="165">C400</f>
        <v>67692996.599999994</v>
      </c>
      <c r="D399" s="12">
        <f t="shared" si="165"/>
        <v>0</v>
      </c>
      <c r="E399" s="12">
        <f t="shared" si="165"/>
        <v>0</v>
      </c>
      <c r="F399" s="12">
        <f t="shared" si="165"/>
        <v>0</v>
      </c>
      <c r="G399" s="12">
        <f t="shared" si="165"/>
        <v>67692996.599999994</v>
      </c>
      <c r="H399" s="12">
        <f t="shared" si="165"/>
        <v>0</v>
      </c>
    </row>
    <row r="400" spans="1:8" x14ac:dyDescent="0.25">
      <c r="A400" s="29" t="s">
        <v>26</v>
      </c>
      <c r="B400" s="21" t="s">
        <v>27</v>
      </c>
      <c r="C400" s="12">
        <f>'[1]9.ведомства'!G840</f>
        <v>67692996.599999994</v>
      </c>
      <c r="D400" s="12">
        <f>'[1]9.ведомства'!H840</f>
        <v>0</v>
      </c>
      <c r="E400" s="12">
        <f>'[1]9.ведомства'!I840</f>
        <v>0</v>
      </c>
      <c r="F400" s="12">
        <f>'[1]9.ведомства'!J840</f>
        <v>0</v>
      </c>
      <c r="G400" s="12">
        <f>'[1]9.ведомства'!K840</f>
        <v>67692996.599999994</v>
      </c>
      <c r="H400" s="12">
        <f>'[1]9.ведомства'!L840</f>
        <v>0</v>
      </c>
    </row>
    <row r="401" spans="1:8" x14ac:dyDescent="0.25">
      <c r="A401" s="28" t="s">
        <v>329</v>
      </c>
      <c r="B401" s="10" t="s">
        <v>186</v>
      </c>
      <c r="C401" s="12">
        <f>C402</f>
        <v>7626600</v>
      </c>
      <c r="D401" s="12">
        <f t="shared" ref="D401:H401" si="166">D402</f>
        <v>0</v>
      </c>
      <c r="E401" s="12">
        <f t="shared" si="166"/>
        <v>0</v>
      </c>
      <c r="F401" s="12">
        <f t="shared" si="166"/>
        <v>0</v>
      </c>
      <c r="G401" s="12">
        <f t="shared" si="166"/>
        <v>7626600</v>
      </c>
      <c r="H401" s="12">
        <f t="shared" si="166"/>
        <v>0</v>
      </c>
    </row>
    <row r="402" spans="1:8" x14ac:dyDescent="0.25">
      <c r="A402" s="29" t="s">
        <v>26</v>
      </c>
      <c r="B402" s="21" t="s">
        <v>27</v>
      </c>
      <c r="C402" s="12">
        <f>'[1]9.ведомства'!G842</f>
        <v>7626600</v>
      </c>
      <c r="D402" s="12">
        <f>'[1]9.ведомства'!H842</f>
        <v>0</v>
      </c>
      <c r="E402" s="12">
        <f>'[1]9.ведомства'!I842</f>
        <v>0</v>
      </c>
      <c r="F402" s="12">
        <f>'[1]9.ведомства'!J842</f>
        <v>0</v>
      </c>
      <c r="G402" s="12">
        <f>'[1]9.ведомства'!K842</f>
        <v>7626600</v>
      </c>
      <c r="H402" s="12">
        <f>'[1]9.ведомства'!L842</f>
        <v>0</v>
      </c>
    </row>
    <row r="403" spans="1:8" x14ac:dyDescent="0.25">
      <c r="A403" s="28" t="s">
        <v>330</v>
      </c>
      <c r="B403" s="10" t="s">
        <v>188</v>
      </c>
      <c r="C403" s="12">
        <f>C404</f>
        <v>6714300</v>
      </c>
      <c r="D403" s="12">
        <f t="shared" ref="D403:H403" si="167">D404</f>
        <v>0</v>
      </c>
      <c r="E403" s="12">
        <f t="shared" si="167"/>
        <v>0</v>
      </c>
      <c r="F403" s="12">
        <f t="shared" si="167"/>
        <v>0</v>
      </c>
      <c r="G403" s="12">
        <f t="shared" si="167"/>
        <v>6714300</v>
      </c>
      <c r="H403" s="12">
        <f t="shared" si="167"/>
        <v>0</v>
      </c>
    </row>
    <row r="404" spans="1:8" x14ac:dyDescent="0.25">
      <c r="A404" s="29" t="s">
        <v>26</v>
      </c>
      <c r="B404" s="21" t="s">
        <v>27</v>
      </c>
      <c r="C404" s="12">
        <f>'[1]9.ведомства'!G844</f>
        <v>6714300</v>
      </c>
      <c r="D404" s="12">
        <f>'[1]9.ведомства'!H844</f>
        <v>0</v>
      </c>
      <c r="E404" s="12">
        <f>'[1]9.ведомства'!I844</f>
        <v>0</v>
      </c>
      <c r="F404" s="12">
        <f>'[1]9.ведомства'!J844</f>
        <v>0</v>
      </c>
      <c r="G404" s="12">
        <f>'[1]9.ведомства'!K844</f>
        <v>6714300</v>
      </c>
      <c r="H404" s="12">
        <f>'[1]9.ведомства'!L844</f>
        <v>0</v>
      </c>
    </row>
    <row r="405" spans="1:8" ht="25.5" x14ac:dyDescent="0.25">
      <c r="A405" s="28" t="s">
        <v>331</v>
      </c>
      <c r="B405" s="10" t="s">
        <v>190</v>
      </c>
      <c r="C405" s="12">
        <f>C406</f>
        <v>8471403</v>
      </c>
      <c r="D405" s="12">
        <f t="shared" ref="D405:H405" si="168">D406</f>
        <v>0</v>
      </c>
      <c r="E405" s="12">
        <f t="shared" si="168"/>
        <v>0</v>
      </c>
      <c r="F405" s="12">
        <f t="shared" si="168"/>
        <v>0</v>
      </c>
      <c r="G405" s="12">
        <f t="shared" si="168"/>
        <v>8471403</v>
      </c>
      <c r="H405" s="12">
        <f t="shared" si="168"/>
        <v>0</v>
      </c>
    </row>
    <row r="406" spans="1:8" x14ac:dyDescent="0.25">
      <c r="A406" s="29" t="s">
        <v>26</v>
      </c>
      <c r="B406" s="21" t="s">
        <v>27</v>
      </c>
      <c r="C406" s="12">
        <f>'[1]9.ведомства'!G846</f>
        <v>8471403</v>
      </c>
      <c r="D406" s="12">
        <f>'[1]9.ведомства'!H846</f>
        <v>0</v>
      </c>
      <c r="E406" s="12">
        <f>'[1]9.ведомства'!I846</f>
        <v>0</v>
      </c>
      <c r="F406" s="12">
        <f>'[1]9.ведомства'!J846</f>
        <v>0</v>
      </c>
      <c r="G406" s="12">
        <f>'[1]9.ведомства'!K846</f>
        <v>8471403</v>
      </c>
      <c r="H406" s="12">
        <f>'[1]9.ведомства'!L846</f>
        <v>0</v>
      </c>
    </row>
    <row r="407" spans="1:8" x14ac:dyDescent="0.25">
      <c r="A407" s="28" t="s">
        <v>332</v>
      </c>
      <c r="B407" s="33" t="s">
        <v>333</v>
      </c>
      <c r="C407" s="12">
        <f t="shared" ref="C407:H407" si="169">C408</f>
        <v>1744000</v>
      </c>
      <c r="D407" s="12">
        <f t="shared" si="169"/>
        <v>0</v>
      </c>
      <c r="E407" s="12">
        <f t="shared" si="169"/>
        <v>0</v>
      </c>
      <c r="F407" s="12">
        <f t="shared" si="169"/>
        <v>0</v>
      </c>
      <c r="G407" s="12">
        <f t="shared" si="169"/>
        <v>1744000</v>
      </c>
      <c r="H407" s="12">
        <f t="shared" si="169"/>
        <v>0</v>
      </c>
    </row>
    <row r="408" spans="1:8" x14ac:dyDescent="0.25">
      <c r="A408" s="29" t="s">
        <v>26</v>
      </c>
      <c r="B408" s="21" t="s">
        <v>27</v>
      </c>
      <c r="C408" s="12">
        <f>'[1]9.ведомства'!G849</f>
        <v>1744000</v>
      </c>
      <c r="D408" s="12">
        <f>'[1]9.ведомства'!H849</f>
        <v>0</v>
      </c>
      <c r="E408" s="12">
        <f>'[1]9.ведомства'!I849</f>
        <v>0</v>
      </c>
      <c r="F408" s="12">
        <f>'[1]9.ведомства'!J849</f>
        <v>0</v>
      </c>
      <c r="G408" s="12">
        <f>'[1]9.ведомства'!K849</f>
        <v>1744000</v>
      </c>
      <c r="H408" s="12">
        <f>'[1]9.ведомства'!L849</f>
        <v>0</v>
      </c>
    </row>
    <row r="409" spans="1:8" s="11" customFormat="1" ht="24" x14ac:dyDescent="0.25">
      <c r="A409" s="28" t="s">
        <v>334</v>
      </c>
      <c r="B409" s="35" t="s">
        <v>230</v>
      </c>
      <c r="C409" s="46">
        <f t="shared" ref="C409:H409" si="170">C410</f>
        <v>72000</v>
      </c>
      <c r="D409" s="46">
        <f t="shared" si="170"/>
        <v>0</v>
      </c>
      <c r="E409" s="46">
        <f t="shared" si="170"/>
        <v>0</v>
      </c>
      <c r="F409" s="46">
        <f t="shared" si="170"/>
        <v>0</v>
      </c>
      <c r="G409" s="46">
        <f t="shared" si="170"/>
        <v>72000</v>
      </c>
      <c r="H409" s="46">
        <f t="shared" si="170"/>
        <v>0</v>
      </c>
    </row>
    <row r="410" spans="1:8" x14ac:dyDescent="0.25">
      <c r="A410" s="29" t="s">
        <v>26</v>
      </c>
      <c r="B410" s="21" t="s">
        <v>27</v>
      </c>
      <c r="C410" s="12">
        <f>'[1]9.ведомства'!G887</f>
        <v>72000</v>
      </c>
      <c r="D410" s="12">
        <f>'[1]9.ведомства'!H887</f>
        <v>0</v>
      </c>
      <c r="E410" s="12">
        <f>'[1]9.ведомства'!I887</f>
        <v>0</v>
      </c>
      <c r="F410" s="12">
        <f>'[1]9.ведомства'!J887</f>
        <v>0</v>
      </c>
      <c r="G410" s="12">
        <f>'[1]9.ведомства'!K887</f>
        <v>72000</v>
      </c>
      <c r="H410" s="12">
        <f>'[1]9.ведомства'!L887</f>
        <v>0</v>
      </c>
    </row>
    <row r="411" spans="1:8" s="4" customFormat="1" ht="25.5" x14ac:dyDescent="0.25">
      <c r="A411" s="28" t="s">
        <v>335</v>
      </c>
      <c r="B411" s="36" t="s">
        <v>89</v>
      </c>
      <c r="C411" s="12">
        <f t="shared" ref="C411:H411" si="171">C412</f>
        <v>353728.4</v>
      </c>
      <c r="D411" s="12">
        <f t="shared" si="171"/>
        <v>0</v>
      </c>
      <c r="E411" s="12">
        <f t="shared" si="171"/>
        <v>2707590</v>
      </c>
      <c r="F411" s="12">
        <f t="shared" si="171"/>
        <v>0</v>
      </c>
      <c r="G411" s="12">
        <f t="shared" si="171"/>
        <v>3061318.4</v>
      </c>
      <c r="H411" s="12">
        <f t="shared" si="171"/>
        <v>0</v>
      </c>
    </row>
    <row r="412" spans="1:8" x14ac:dyDescent="0.25">
      <c r="A412" s="29" t="s">
        <v>26</v>
      </c>
      <c r="B412" s="21" t="s">
        <v>27</v>
      </c>
      <c r="C412" s="12">
        <f>'[1]9.ведомства'!G850</f>
        <v>353728.4</v>
      </c>
      <c r="D412" s="12">
        <f>'[1]9.ведомства'!H850</f>
        <v>0</v>
      </c>
      <c r="E412" s="12">
        <f>'[1]9.ведомства'!I850</f>
        <v>2707590</v>
      </c>
      <c r="F412" s="12">
        <f>'[1]9.ведомства'!J850</f>
        <v>0</v>
      </c>
      <c r="G412" s="12">
        <f>'[1]9.ведомства'!K850</f>
        <v>3061318.4</v>
      </c>
      <c r="H412" s="12">
        <f>'[1]9.ведомства'!L850</f>
        <v>0</v>
      </c>
    </row>
    <row r="413" spans="1:8" x14ac:dyDescent="0.25">
      <c r="A413" s="29" t="s">
        <v>336</v>
      </c>
      <c r="B413" s="21" t="s">
        <v>314</v>
      </c>
      <c r="C413" s="12">
        <f t="shared" ref="C413:H413" si="172">C414</f>
        <v>8000000</v>
      </c>
      <c r="D413" s="12">
        <f t="shared" si="172"/>
        <v>0</v>
      </c>
      <c r="E413" s="12">
        <f t="shared" si="172"/>
        <v>0</v>
      </c>
      <c r="F413" s="12">
        <f t="shared" si="172"/>
        <v>0</v>
      </c>
      <c r="G413" s="12">
        <f t="shared" si="172"/>
        <v>8000000</v>
      </c>
      <c r="H413" s="12">
        <f t="shared" si="172"/>
        <v>0</v>
      </c>
    </row>
    <row r="414" spans="1:8" x14ac:dyDescent="0.25">
      <c r="A414" s="29" t="s">
        <v>26</v>
      </c>
      <c r="B414" s="21" t="s">
        <v>27</v>
      </c>
      <c r="C414" s="12">
        <f>'[1]9.ведомства'!G856</f>
        <v>8000000</v>
      </c>
      <c r="D414" s="12">
        <f>'[1]9.ведомства'!H856</f>
        <v>0</v>
      </c>
      <c r="E414" s="12">
        <f>'[1]9.ведомства'!I856</f>
        <v>0</v>
      </c>
      <c r="F414" s="12">
        <f>'[1]9.ведомства'!J856</f>
        <v>0</v>
      </c>
      <c r="G414" s="12">
        <f>'[1]9.ведомства'!K856</f>
        <v>8000000</v>
      </c>
      <c r="H414" s="12">
        <f>'[1]9.ведомства'!L856</f>
        <v>0</v>
      </c>
    </row>
    <row r="415" spans="1:8" x14ac:dyDescent="0.25">
      <c r="A415" s="61" t="s">
        <v>337</v>
      </c>
      <c r="B415" s="61"/>
      <c r="C415" s="12" t="e">
        <f>C416+C420+C428+C430+#REF!+C422+C424+C426+#REF!+C418</f>
        <v>#REF!</v>
      </c>
      <c r="D415" s="12" t="e">
        <f>D416+D420+D428+D430+#REF!+D422+D424+D426+#REF!+D418</f>
        <v>#REF!</v>
      </c>
      <c r="E415" s="12" t="e">
        <f>E416+E420+E428+E430+#REF!+E422+E424+E426+#REF!+E418</f>
        <v>#REF!</v>
      </c>
      <c r="F415" s="12" t="e">
        <f>F416+F420+F428+F430+#REF!+F422+F424+F426+#REF!+F418</f>
        <v>#REF!</v>
      </c>
      <c r="G415" s="12">
        <f>G416+G420+G428+G430+G422+G424+G426+G418</f>
        <v>18763624.399999999</v>
      </c>
      <c r="H415" s="12">
        <f>H416+H420+H428+H430+H422+H424+H426+H418</f>
        <v>914136.03</v>
      </c>
    </row>
    <row r="416" spans="1:8" s="4" customFormat="1" ht="24" x14ac:dyDescent="0.25">
      <c r="A416" s="28" t="s">
        <v>338</v>
      </c>
      <c r="B416" s="35" t="s">
        <v>76</v>
      </c>
      <c r="C416" s="12">
        <f t="shared" ref="C416:H416" si="173">C417</f>
        <v>250000</v>
      </c>
      <c r="D416" s="12">
        <f t="shared" si="173"/>
        <v>0</v>
      </c>
      <c r="E416" s="12">
        <f t="shared" si="173"/>
        <v>0</v>
      </c>
      <c r="F416" s="12">
        <f t="shared" si="173"/>
        <v>0</v>
      </c>
      <c r="G416" s="12">
        <f t="shared" si="173"/>
        <v>250000</v>
      </c>
      <c r="H416" s="12">
        <f t="shared" si="173"/>
        <v>0</v>
      </c>
    </row>
    <row r="417" spans="1:8" x14ac:dyDescent="0.25">
      <c r="A417" s="29" t="s">
        <v>26</v>
      </c>
      <c r="B417" s="21" t="s">
        <v>27</v>
      </c>
      <c r="C417" s="12">
        <f>'[1]9.ведомства'!G859</f>
        <v>250000</v>
      </c>
      <c r="D417" s="12">
        <f>'[1]9.ведомства'!H859</f>
        <v>0</v>
      </c>
      <c r="E417" s="12">
        <f>'[1]9.ведомства'!I859</f>
        <v>0</v>
      </c>
      <c r="F417" s="12">
        <f>'[1]9.ведомства'!J859</f>
        <v>0</v>
      </c>
      <c r="G417" s="12">
        <f>'[1]9.ведомства'!K859</f>
        <v>250000</v>
      </c>
      <c r="H417" s="12">
        <f>'[1]9.ведомства'!L859</f>
        <v>0</v>
      </c>
    </row>
    <row r="418" spans="1:8" ht="25.5" x14ac:dyDescent="0.25">
      <c r="A418" s="28" t="s">
        <v>339</v>
      </c>
      <c r="B418" s="36" t="s">
        <v>86</v>
      </c>
      <c r="C418" s="12">
        <f>C419</f>
        <v>0</v>
      </c>
      <c r="D418" s="12">
        <f t="shared" ref="D418:H418" si="174">D419</f>
        <v>0</v>
      </c>
      <c r="E418" s="12">
        <f t="shared" si="174"/>
        <v>914136.03</v>
      </c>
      <c r="F418" s="12">
        <f t="shared" si="174"/>
        <v>914136.03</v>
      </c>
      <c r="G418" s="12">
        <f t="shared" si="174"/>
        <v>914136.03</v>
      </c>
      <c r="H418" s="12">
        <f t="shared" si="174"/>
        <v>914136.03</v>
      </c>
    </row>
    <row r="419" spans="1:8" x14ac:dyDescent="0.25">
      <c r="A419" s="29" t="s">
        <v>26</v>
      </c>
      <c r="B419" s="21" t="s">
        <v>27</v>
      </c>
      <c r="C419" s="12">
        <f>'[1]9.ведомства'!G861</f>
        <v>0</v>
      </c>
      <c r="D419" s="12">
        <f>'[1]9.ведомства'!H861</f>
        <v>0</v>
      </c>
      <c r="E419" s="12">
        <f>'[1]9.ведомства'!I861</f>
        <v>914136.03</v>
      </c>
      <c r="F419" s="12">
        <f>'[1]9.ведомства'!J861</f>
        <v>914136.03</v>
      </c>
      <c r="G419" s="12">
        <f>'[1]9.ведомства'!K861</f>
        <v>914136.03</v>
      </c>
      <c r="H419" s="12">
        <f>'[1]9.ведомства'!L861</f>
        <v>914136.03</v>
      </c>
    </row>
    <row r="420" spans="1:8" s="4" customFormat="1" ht="25.5" x14ac:dyDescent="0.25">
      <c r="A420" s="28" t="s">
        <v>340</v>
      </c>
      <c r="B420" s="10" t="s">
        <v>184</v>
      </c>
      <c r="C420" s="12">
        <f t="shared" ref="C420:H420" si="175">C421</f>
        <v>13026360</v>
      </c>
      <c r="D420" s="12">
        <f t="shared" si="175"/>
        <v>0</v>
      </c>
      <c r="E420" s="12">
        <f t="shared" si="175"/>
        <v>0</v>
      </c>
      <c r="F420" s="12">
        <f t="shared" si="175"/>
        <v>0</v>
      </c>
      <c r="G420" s="12">
        <f t="shared" si="175"/>
        <v>13026360</v>
      </c>
      <c r="H420" s="12">
        <f t="shared" si="175"/>
        <v>0</v>
      </c>
    </row>
    <row r="421" spans="1:8" x14ac:dyDescent="0.25">
      <c r="A421" s="29" t="s">
        <v>26</v>
      </c>
      <c r="B421" s="21" t="s">
        <v>27</v>
      </c>
      <c r="C421" s="12">
        <f>'[1]9.ведомства'!G863</f>
        <v>13026360</v>
      </c>
      <c r="D421" s="12">
        <f>'[1]9.ведомства'!H863</f>
        <v>0</v>
      </c>
      <c r="E421" s="12">
        <f>'[1]9.ведомства'!I863</f>
        <v>0</v>
      </c>
      <c r="F421" s="12">
        <f>'[1]9.ведомства'!J863</f>
        <v>0</v>
      </c>
      <c r="G421" s="12">
        <f>'[1]9.ведомства'!K863</f>
        <v>13026360</v>
      </c>
      <c r="H421" s="12">
        <f>'[1]9.ведомства'!L863</f>
        <v>0</v>
      </c>
    </row>
    <row r="422" spans="1:8" x14ac:dyDescent="0.25">
      <c r="A422" s="28" t="s">
        <v>341</v>
      </c>
      <c r="B422" s="10" t="s">
        <v>186</v>
      </c>
      <c r="C422" s="12">
        <f>C423</f>
        <v>1418400</v>
      </c>
      <c r="D422" s="12">
        <f t="shared" ref="D422:H422" si="176">D423</f>
        <v>0</v>
      </c>
      <c r="E422" s="12">
        <f t="shared" si="176"/>
        <v>0</v>
      </c>
      <c r="F422" s="12">
        <f t="shared" si="176"/>
        <v>0</v>
      </c>
      <c r="G422" s="12">
        <f t="shared" si="176"/>
        <v>1418400</v>
      </c>
      <c r="H422" s="12">
        <f t="shared" si="176"/>
        <v>0</v>
      </c>
    </row>
    <row r="423" spans="1:8" x14ac:dyDescent="0.25">
      <c r="A423" s="29" t="s">
        <v>26</v>
      </c>
      <c r="B423" s="21" t="s">
        <v>27</v>
      </c>
      <c r="C423" s="12">
        <f>'[1]9.ведомства'!G866</f>
        <v>1418400</v>
      </c>
      <c r="D423" s="12">
        <f>'[1]9.ведомства'!H866</f>
        <v>0</v>
      </c>
      <c r="E423" s="12">
        <f>'[1]9.ведомства'!I866</f>
        <v>0</v>
      </c>
      <c r="F423" s="12">
        <f>'[1]9.ведомства'!J866</f>
        <v>0</v>
      </c>
      <c r="G423" s="12">
        <f>'[1]9.ведомства'!K866</f>
        <v>1418400</v>
      </c>
      <c r="H423" s="12">
        <f>'[1]9.ведомства'!L866</f>
        <v>0</v>
      </c>
    </row>
    <row r="424" spans="1:8" x14ac:dyDescent="0.25">
      <c r="A424" s="28" t="s">
        <v>342</v>
      </c>
      <c r="B424" s="10" t="s">
        <v>188</v>
      </c>
      <c r="C424" s="12">
        <f>C425</f>
        <v>1316900</v>
      </c>
      <c r="D424" s="12">
        <f t="shared" ref="D424:H424" si="177">D425</f>
        <v>0</v>
      </c>
      <c r="E424" s="12">
        <f t="shared" si="177"/>
        <v>0</v>
      </c>
      <c r="F424" s="12">
        <f t="shared" si="177"/>
        <v>0</v>
      </c>
      <c r="G424" s="12">
        <f t="shared" si="177"/>
        <v>1316900</v>
      </c>
      <c r="H424" s="12">
        <f t="shared" si="177"/>
        <v>0</v>
      </c>
    </row>
    <row r="425" spans="1:8" x14ac:dyDescent="0.25">
      <c r="A425" s="29" t="s">
        <v>26</v>
      </c>
      <c r="B425" s="21" t="s">
        <v>27</v>
      </c>
      <c r="C425" s="12">
        <f>'[1]9.ведомства'!G868</f>
        <v>1316900</v>
      </c>
      <c r="D425" s="12">
        <f>'[1]9.ведомства'!H868</f>
        <v>0</v>
      </c>
      <c r="E425" s="12">
        <f>'[1]9.ведомства'!I868</f>
        <v>0</v>
      </c>
      <c r="F425" s="12">
        <f>'[1]9.ведомства'!J868</f>
        <v>0</v>
      </c>
      <c r="G425" s="12">
        <f>'[1]9.ведомства'!K868</f>
        <v>1316900</v>
      </c>
      <c r="H425" s="12">
        <f>'[1]9.ведомства'!L868</f>
        <v>0</v>
      </c>
    </row>
    <row r="426" spans="1:8" ht="25.5" x14ac:dyDescent="0.25">
      <c r="A426" s="28" t="s">
        <v>343</v>
      </c>
      <c r="B426" s="10" t="s">
        <v>190</v>
      </c>
      <c r="C426" s="12">
        <f>C427</f>
        <v>857900</v>
      </c>
      <c r="D426" s="12">
        <f t="shared" ref="D426:H426" si="178">D427</f>
        <v>0</v>
      </c>
      <c r="E426" s="12">
        <f t="shared" si="178"/>
        <v>450000</v>
      </c>
      <c r="F426" s="12">
        <f t="shared" si="178"/>
        <v>0</v>
      </c>
      <c r="G426" s="12">
        <f t="shared" si="178"/>
        <v>1307900</v>
      </c>
      <c r="H426" s="12">
        <f t="shared" si="178"/>
        <v>0</v>
      </c>
    </row>
    <row r="427" spans="1:8" x14ac:dyDescent="0.25">
      <c r="A427" s="29" t="s">
        <v>26</v>
      </c>
      <c r="B427" s="21" t="s">
        <v>27</v>
      </c>
      <c r="C427" s="12">
        <f>'[1]9.ведомства'!G870</f>
        <v>857900</v>
      </c>
      <c r="D427" s="12">
        <f>'[1]9.ведомства'!H870</f>
        <v>0</v>
      </c>
      <c r="E427" s="12">
        <f>'[1]9.ведомства'!I870</f>
        <v>450000</v>
      </c>
      <c r="F427" s="12">
        <f>'[1]9.ведомства'!J870</f>
        <v>0</v>
      </c>
      <c r="G427" s="12">
        <f>'[1]9.ведомства'!K870</f>
        <v>1307900</v>
      </c>
      <c r="H427" s="12">
        <f>'[1]9.ведомства'!L870</f>
        <v>0</v>
      </c>
    </row>
    <row r="428" spans="1:8" ht="24" x14ac:dyDescent="0.25">
      <c r="A428" s="28" t="s">
        <v>344</v>
      </c>
      <c r="B428" s="35" t="s">
        <v>230</v>
      </c>
      <c r="C428" s="12">
        <f t="shared" ref="C428:H428" si="179">C429</f>
        <v>9000</v>
      </c>
      <c r="D428" s="12">
        <f t="shared" si="179"/>
        <v>0</v>
      </c>
      <c r="E428" s="12">
        <f t="shared" si="179"/>
        <v>0</v>
      </c>
      <c r="F428" s="12">
        <f t="shared" si="179"/>
        <v>0</v>
      </c>
      <c r="G428" s="12">
        <f t="shared" si="179"/>
        <v>9000</v>
      </c>
      <c r="H428" s="12">
        <f t="shared" si="179"/>
        <v>0</v>
      </c>
    </row>
    <row r="429" spans="1:8" x14ac:dyDescent="0.25">
      <c r="A429" s="29" t="s">
        <v>26</v>
      </c>
      <c r="B429" s="21" t="s">
        <v>27</v>
      </c>
      <c r="C429" s="12">
        <f>'[1]9.ведомства'!G892</f>
        <v>9000</v>
      </c>
      <c r="D429" s="12">
        <f>'[1]9.ведомства'!H892</f>
        <v>0</v>
      </c>
      <c r="E429" s="12">
        <f>'[1]9.ведомства'!I892</f>
        <v>0</v>
      </c>
      <c r="F429" s="12">
        <f>'[1]9.ведомства'!J892</f>
        <v>0</v>
      </c>
      <c r="G429" s="12">
        <f>'[1]9.ведомства'!K892</f>
        <v>9000</v>
      </c>
      <c r="H429" s="12">
        <f>'[1]9.ведомства'!L892</f>
        <v>0</v>
      </c>
    </row>
    <row r="430" spans="1:8" x14ac:dyDescent="0.25">
      <c r="A430" s="29" t="s">
        <v>345</v>
      </c>
      <c r="B430" s="21" t="s">
        <v>314</v>
      </c>
      <c r="C430" s="12">
        <f t="shared" ref="C430:H430" si="180">C431</f>
        <v>0</v>
      </c>
      <c r="D430" s="12">
        <f t="shared" si="180"/>
        <v>0</v>
      </c>
      <c r="E430" s="12">
        <f t="shared" si="180"/>
        <v>520928.37</v>
      </c>
      <c r="F430" s="12">
        <f t="shared" si="180"/>
        <v>0</v>
      </c>
      <c r="G430" s="12">
        <f t="shared" si="180"/>
        <v>520928.37</v>
      </c>
      <c r="H430" s="12">
        <f t="shared" si="180"/>
        <v>0</v>
      </c>
    </row>
    <row r="431" spans="1:8" x14ac:dyDescent="0.25">
      <c r="A431" s="29" t="s">
        <v>26</v>
      </c>
      <c r="B431" s="21" t="s">
        <v>27</v>
      </c>
      <c r="C431" s="12">
        <f>'[1]9.ведомства'!G876</f>
        <v>0</v>
      </c>
      <c r="D431" s="12">
        <f>'[1]9.ведомства'!H876</f>
        <v>0</v>
      </c>
      <c r="E431" s="12">
        <f>'[1]9.ведомства'!I876</f>
        <v>520928.37</v>
      </c>
      <c r="F431" s="12">
        <f>'[1]9.ведомства'!J876</f>
        <v>0</v>
      </c>
      <c r="G431" s="12">
        <f>'[1]9.ведомства'!K876</f>
        <v>520928.37</v>
      </c>
      <c r="H431" s="12">
        <f>'[1]9.ведомства'!L876</f>
        <v>0</v>
      </c>
    </row>
    <row r="432" spans="1:8" ht="22.5" customHeight="1" x14ac:dyDescent="0.25">
      <c r="A432" s="61" t="s">
        <v>346</v>
      </c>
      <c r="B432" s="61"/>
      <c r="C432" s="12" t="e">
        <f t="shared" ref="C432:H432" si="181">C433</f>
        <v>#REF!</v>
      </c>
      <c r="D432" s="12" t="e">
        <f t="shared" si="181"/>
        <v>#REF!</v>
      </c>
      <c r="E432" s="12" t="e">
        <f t="shared" si="181"/>
        <v>#REF!</v>
      </c>
      <c r="F432" s="12" t="e">
        <f t="shared" si="181"/>
        <v>#REF!</v>
      </c>
      <c r="G432" s="12">
        <f t="shared" si="181"/>
        <v>1484000</v>
      </c>
      <c r="H432" s="12">
        <f t="shared" si="181"/>
        <v>0</v>
      </c>
    </row>
    <row r="433" spans="1:8" s="4" customFormat="1" x14ac:dyDescent="0.25">
      <c r="A433" s="28" t="s">
        <v>347</v>
      </c>
      <c r="B433" s="21" t="s">
        <v>12</v>
      </c>
      <c r="C433" s="12" t="e">
        <f>C434+#REF!</f>
        <v>#REF!</v>
      </c>
      <c r="D433" s="12" t="e">
        <f>D434+#REF!</f>
        <v>#REF!</v>
      </c>
      <c r="E433" s="12" t="e">
        <f>E434+#REF!</f>
        <v>#REF!</v>
      </c>
      <c r="F433" s="12" t="e">
        <f>F434+#REF!</f>
        <v>#REF!</v>
      </c>
      <c r="G433" s="12">
        <f>G434</f>
        <v>1484000</v>
      </c>
      <c r="H433" s="12">
        <f>H434</f>
        <v>0</v>
      </c>
    </row>
    <row r="434" spans="1:8" x14ac:dyDescent="0.25">
      <c r="A434" s="29" t="s">
        <v>13</v>
      </c>
      <c r="B434" s="30" t="s">
        <v>14</v>
      </c>
      <c r="C434" s="12">
        <f>'[1]9.ведомства'!G298</f>
        <v>1484000</v>
      </c>
      <c r="D434" s="12">
        <f>'[1]9.ведомства'!H298</f>
        <v>0</v>
      </c>
      <c r="E434" s="12">
        <f>'[1]9.ведомства'!I298</f>
        <v>0</v>
      </c>
      <c r="F434" s="12">
        <f>'[1]9.ведомства'!J298</f>
        <v>0</v>
      </c>
      <c r="G434" s="12">
        <f>'[1]9.ведомства'!K298</f>
        <v>1484000</v>
      </c>
      <c r="H434" s="12">
        <f>'[1]9.ведомства'!L298</f>
        <v>0</v>
      </c>
    </row>
    <row r="435" spans="1:8" ht="30.75" customHeight="1" x14ac:dyDescent="0.25">
      <c r="A435" s="61" t="s">
        <v>348</v>
      </c>
      <c r="B435" s="61"/>
      <c r="C435" s="12" t="e">
        <f>C436+C438+#REF!+C448+C444+C456+C446+#REF!+#REF!+#REF!+C440+#REF!+C442+C450+C452+C454</f>
        <v>#REF!</v>
      </c>
      <c r="D435" s="12" t="e">
        <f>D436+D438+#REF!+D448+D444+D456+D446+#REF!+#REF!+#REF!+D440+#REF!+D442+D450+D452+D454</f>
        <v>#REF!</v>
      </c>
      <c r="E435" s="12" t="e">
        <f>E436+E438+#REF!+E448+E444+E456+E446+#REF!+#REF!+#REF!+E440+#REF!+E442+E450+E452+E454</f>
        <v>#REF!</v>
      </c>
      <c r="F435" s="12" t="e">
        <f>F436+F438+#REF!+F448+F444+F456+F446+#REF!+#REF!+#REF!+F440+#REF!+F442+F450+F452+F454</f>
        <v>#REF!</v>
      </c>
      <c r="G435" s="12">
        <f>G436+G438+G448+G444+G456+G446+G440+G442+G450+G452+G454</f>
        <v>41294904</v>
      </c>
      <c r="H435" s="12">
        <f>H436+H438+H448+H444+H456+H446+H440+H442+H450+H452+H454</f>
        <v>263443.59999999998</v>
      </c>
    </row>
    <row r="436" spans="1:8" s="4" customFormat="1" ht="24" x14ac:dyDescent="0.25">
      <c r="A436" s="28" t="s">
        <v>349</v>
      </c>
      <c r="B436" s="35" t="s">
        <v>76</v>
      </c>
      <c r="C436" s="12">
        <f t="shared" ref="C436:H436" si="182">C437</f>
        <v>350000</v>
      </c>
      <c r="D436" s="12">
        <f t="shared" si="182"/>
        <v>0</v>
      </c>
      <c r="E436" s="12">
        <f t="shared" si="182"/>
        <v>0</v>
      </c>
      <c r="F436" s="12">
        <f t="shared" si="182"/>
        <v>0</v>
      </c>
      <c r="G436" s="12">
        <f t="shared" si="182"/>
        <v>350000</v>
      </c>
      <c r="H436" s="12">
        <f t="shared" si="182"/>
        <v>0</v>
      </c>
    </row>
    <row r="437" spans="1:8" x14ac:dyDescent="0.25">
      <c r="A437" s="29" t="s">
        <v>26</v>
      </c>
      <c r="B437" s="21" t="s">
        <v>27</v>
      </c>
      <c r="C437" s="12">
        <f>'[1]9.ведомства'!G895</f>
        <v>350000</v>
      </c>
      <c r="D437" s="12">
        <f>'[1]9.ведомства'!H895</f>
        <v>0</v>
      </c>
      <c r="E437" s="12">
        <f>'[1]9.ведомства'!I895</f>
        <v>0</v>
      </c>
      <c r="F437" s="12">
        <f>'[1]9.ведомства'!J895</f>
        <v>0</v>
      </c>
      <c r="G437" s="12">
        <f>'[1]9.ведомства'!K895</f>
        <v>350000</v>
      </c>
      <c r="H437" s="12">
        <f>'[1]9.ведомства'!L895</f>
        <v>0</v>
      </c>
    </row>
    <row r="438" spans="1:8" s="4" customFormat="1" ht="25.5" x14ac:dyDescent="0.25">
      <c r="A438" s="28" t="s">
        <v>350</v>
      </c>
      <c r="B438" s="10" t="s">
        <v>184</v>
      </c>
      <c r="C438" s="12">
        <f t="shared" ref="C438:H438" si="183">C439</f>
        <v>15924918</v>
      </c>
      <c r="D438" s="12">
        <f t="shared" si="183"/>
        <v>0</v>
      </c>
      <c r="E438" s="12">
        <f t="shared" si="183"/>
        <v>0</v>
      </c>
      <c r="F438" s="12">
        <f t="shared" si="183"/>
        <v>0</v>
      </c>
      <c r="G438" s="12">
        <f t="shared" si="183"/>
        <v>15924918</v>
      </c>
      <c r="H438" s="12">
        <f t="shared" si="183"/>
        <v>0</v>
      </c>
    </row>
    <row r="439" spans="1:8" x14ac:dyDescent="0.25">
      <c r="A439" s="29" t="s">
        <v>26</v>
      </c>
      <c r="B439" s="21" t="s">
        <v>27</v>
      </c>
      <c r="C439" s="12">
        <f>'[1]9.ведомства'!G899</f>
        <v>15924918</v>
      </c>
      <c r="D439" s="12">
        <f>'[1]9.ведомства'!H899</f>
        <v>0</v>
      </c>
      <c r="E439" s="12">
        <f>'[1]9.ведомства'!I899</f>
        <v>0</v>
      </c>
      <c r="F439" s="12">
        <f>'[1]9.ведомства'!J899</f>
        <v>0</v>
      </c>
      <c r="G439" s="12">
        <f>'[1]9.ведомства'!K899</f>
        <v>15924918</v>
      </c>
      <c r="H439" s="12">
        <f>'[1]9.ведомства'!L899</f>
        <v>0</v>
      </c>
    </row>
    <row r="440" spans="1:8" x14ac:dyDescent="0.25">
      <c r="A440" s="28" t="s">
        <v>351</v>
      </c>
      <c r="B440" s="10" t="s">
        <v>186</v>
      </c>
      <c r="C440" s="12">
        <f>C441</f>
        <v>60000</v>
      </c>
      <c r="D440" s="12">
        <f t="shared" ref="D440:H440" si="184">D441</f>
        <v>0</v>
      </c>
      <c r="E440" s="12">
        <f t="shared" si="184"/>
        <v>0</v>
      </c>
      <c r="F440" s="12">
        <f t="shared" si="184"/>
        <v>0</v>
      </c>
      <c r="G440" s="12">
        <f t="shared" si="184"/>
        <v>60000</v>
      </c>
      <c r="H440" s="12">
        <f t="shared" si="184"/>
        <v>0</v>
      </c>
    </row>
    <row r="441" spans="1:8" x14ac:dyDescent="0.25">
      <c r="A441" s="29" t="s">
        <v>26</v>
      </c>
      <c r="B441" s="21" t="s">
        <v>27</v>
      </c>
      <c r="C441" s="12">
        <f>'[1]9.ведомства'!G901</f>
        <v>60000</v>
      </c>
      <c r="D441" s="12">
        <f>'[1]9.ведомства'!H901</f>
        <v>0</v>
      </c>
      <c r="E441" s="12">
        <f>'[1]9.ведомства'!I901</f>
        <v>0</v>
      </c>
      <c r="F441" s="12">
        <f>'[1]9.ведомства'!J901</f>
        <v>0</v>
      </c>
      <c r="G441" s="12">
        <f>'[1]9.ведомства'!K901</f>
        <v>60000</v>
      </c>
      <c r="H441" s="12">
        <f>'[1]9.ведомства'!L901</f>
        <v>0</v>
      </c>
    </row>
    <row r="442" spans="1:8" ht="25.5" x14ac:dyDescent="0.25">
      <c r="A442" s="28" t="s">
        <v>352</v>
      </c>
      <c r="B442" s="10" t="s">
        <v>190</v>
      </c>
      <c r="C442" s="12">
        <f>C443</f>
        <v>1051700</v>
      </c>
      <c r="D442" s="12">
        <f t="shared" ref="D442:H442" si="185">D443</f>
        <v>0</v>
      </c>
      <c r="E442" s="12">
        <f t="shared" si="185"/>
        <v>0</v>
      </c>
      <c r="F442" s="12">
        <f t="shared" si="185"/>
        <v>0</v>
      </c>
      <c r="G442" s="12">
        <f t="shared" si="185"/>
        <v>1051700</v>
      </c>
      <c r="H442" s="12">
        <f t="shared" si="185"/>
        <v>0</v>
      </c>
    </row>
    <row r="443" spans="1:8" x14ac:dyDescent="0.25">
      <c r="A443" s="47" t="s">
        <v>26</v>
      </c>
      <c r="B443" s="21" t="s">
        <v>27</v>
      </c>
      <c r="C443" s="12">
        <f>'[1]9.ведомства'!G905</f>
        <v>1051700</v>
      </c>
      <c r="D443" s="12">
        <f>'[1]9.ведомства'!H905</f>
        <v>0</v>
      </c>
      <c r="E443" s="12">
        <f>'[1]9.ведомства'!I905</f>
        <v>0</v>
      </c>
      <c r="F443" s="12">
        <f>'[1]9.ведомства'!J905</f>
        <v>0</v>
      </c>
      <c r="G443" s="12">
        <f>'[1]9.ведомства'!K905</f>
        <v>1051700</v>
      </c>
      <c r="H443" s="12">
        <f>'[1]9.ведомства'!L905</f>
        <v>0</v>
      </c>
    </row>
    <row r="444" spans="1:8" ht="24" x14ac:dyDescent="0.25">
      <c r="A444" s="28" t="s">
        <v>353</v>
      </c>
      <c r="B444" s="35" t="s">
        <v>76</v>
      </c>
      <c r="C444" s="12">
        <f t="shared" ref="C444:H444" si="186">C445</f>
        <v>411000</v>
      </c>
      <c r="D444" s="12">
        <f t="shared" si="186"/>
        <v>0</v>
      </c>
      <c r="E444" s="12">
        <f t="shared" si="186"/>
        <v>0</v>
      </c>
      <c r="F444" s="12">
        <f t="shared" si="186"/>
        <v>0</v>
      </c>
      <c r="G444" s="12">
        <f t="shared" si="186"/>
        <v>411000</v>
      </c>
      <c r="H444" s="12">
        <f t="shared" si="186"/>
        <v>0</v>
      </c>
    </row>
    <row r="445" spans="1:8" x14ac:dyDescent="0.25">
      <c r="A445" s="29" t="s">
        <v>26</v>
      </c>
      <c r="B445" s="21" t="s">
        <v>27</v>
      </c>
      <c r="C445" s="12">
        <f>'[1]9.ведомства'!G914</f>
        <v>411000</v>
      </c>
      <c r="D445" s="12">
        <f>'[1]9.ведомства'!H914</f>
        <v>0</v>
      </c>
      <c r="E445" s="12">
        <f>'[1]9.ведомства'!I914</f>
        <v>0</v>
      </c>
      <c r="F445" s="12">
        <f>'[1]9.ведомства'!J914</f>
        <v>0</v>
      </c>
      <c r="G445" s="12">
        <f>'[1]9.ведомства'!K914</f>
        <v>411000</v>
      </c>
      <c r="H445" s="12">
        <f>'[1]9.ведомства'!L914</f>
        <v>0</v>
      </c>
    </row>
    <row r="446" spans="1:8" ht="25.5" x14ac:dyDescent="0.25">
      <c r="A446" s="28" t="s">
        <v>354</v>
      </c>
      <c r="B446" s="33" t="s">
        <v>86</v>
      </c>
      <c r="C446" s="12">
        <f t="shared" ref="C446:H446" si="187">C447</f>
        <v>0</v>
      </c>
      <c r="D446" s="12">
        <f t="shared" si="187"/>
        <v>0</v>
      </c>
      <c r="E446" s="12">
        <f t="shared" si="187"/>
        <v>263443.59999999998</v>
      </c>
      <c r="F446" s="12">
        <f t="shared" si="187"/>
        <v>263443.59999999998</v>
      </c>
      <c r="G446" s="12">
        <f t="shared" si="187"/>
        <v>263443.59999999998</v>
      </c>
      <c r="H446" s="12">
        <f t="shared" si="187"/>
        <v>263443.59999999998</v>
      </c>
    </row>
    <row r="447" spans="1:8" x14ac:dyDescent="0.25">
      <c r="A447" s="29" t="s">
        <v>26</v>
      </c>
      <c r="B447" s="21" t="s">
        <v>27</v>
      </c>
      <c r="C447" s="12">
        <f>'[1]9.ведомства'!G915</f>
        <v>0</v>
      </c>
      <c r="D447" s="12">
        <f>'[1]9.ведомства'!H915</f>
        <v>0</v>
      </c>
      <c r="E447" s="12">
        <f>'[1]9.ведомства'!I915</f>
        <v>263443.59999999998</v>
      </c>
      <c r="F447" s="12">
        <f>'[1]9.ведомства'!J915</f>
        <v>263443.59999999998</v>
      </c>
      <c r="G447" s="12">
        <f>'[1]9.ведомства'!K915</f>
        <v>263443.59999999998</v>
      </c>
      <c r="H447" s="12">
        <f>'[1]9.ведомства'!L915</f>
        <v>263443.59999999998</v>
      </c>
    </row>
    <row r="448" spans="1:8" ht="25.5" x14ac:dyDescent="0.25">
      <c r="A448" s="28" t="s">
        <v>355</v>
      </c>
      <c r="B448" s="10" t="s">
        <v>184</v>
      </c>
      <c r="C448" s="12">
        <f t="shared" ref="C448:H448" si="188">C449</f>
        <v>17273686</v>
      </c>
      <c r="D448" s="12">
        <f t="shared" si="188"/>
        <v>0</v>
      </c>
      <c r="E448" s="12">
        <f t="shared" si="188"/>
        <v>-413569.23</v>
      </c>
      <c r="F448" s="12">
        <f t="shared" si="188"/>
        <v>0</v>
      </c>
      <c r="G448" s="12">
        <f t="shared" si="188"/>
        <v>16860116.77</v>
      </c>
      <c r="H448" s="12">
        <f t="shared" si="188"/>
        <v>0</v>
      </c>
    </row>
    <row r="449" spans="1:8" x14ac:dyDescent="0.25">
      <c r="A449" s="29" t="s">
        <v>26</v>
      </c>
      <c r="B449" s="21" t="s">
        <v>27</v>
      </c>
      <c r="C449" s="12">
        <f>'[1]9.ведомства'!G918</f>
        <v>17273686</v>
      </c>
      <c r="D449" s="12">
        <f>'[1]9.ведомства'!H918</f>
        <v>0</v>
      </c>
      <c r="E449" s="12">
        <f>'[1]9.ведомства'!I918</f>
        <v>-413569.23</v>
      </c>
      <c r="F449" s="12">
        <f>'[1]9.ведомства'!J918</f>
        <v>0</v>
      </c>
      <c r="G449" s="12">
        <f>'[1]9.ведомства'!K918</f>
        <v>16860116.77</v>
      </c>
      <c r="H449" s="12">
        <f>'[1]9.ведомства'!L918</f>
        <v>0</v>
      </c>
    </row>
    <row r="450" spans="1:8" x14ac:dyDescent="0.25">
      <c r="A450" s="28" t="s">
        <v>356</v>
      </c>
      <c r="B450" s="10" t="s">
        <v>186</v>
      </c>
      <c r="C450" s="12">
        <f>C451</f>
        <v>951100</v>
      </c>
      <c r="D450" s="12">
        <f t="shared" ref="D450:H450" si="189">D451</f>
        <v>0</v>
      </c>
      <c r="E450" s="12">
        <f t="shared" si="189"/>
        <v>0</v>
      </c>
      <c r="F450" s="12">
        <f t="shared" si="189"/>
        <v>0</v>
      </c>
      <c r="G450" s="12">
        <f t="shared" si="189"/>
        <v>951100</v>
      </c>
      <c r="H450" s="12">
        <f t="shared" si="189"/>
        <v>0</v>
      </c>
    </row>
    <row r="451" spans="1:8" x14ac:dyDescent="0.25">
      <c r="A451" s="29" t="s">
        <v>26</v>
      </c>
      <c r="B451" s="21" t="s">
        <v>27</v>
      </c>
      <c r="C451" s="12">
        <f>'[1]8. разд '!F966</f>
        <v>951100</v>
      </c>
      <c r="D451" s="12">
        <f>'[1]8. разд '!G966</f>
        <v>0</v>
      </c>
      <c r="E451" s="12">
        <f>'[1]8. разд '!H966</f>
        <v>0</v>
      </c>
      <c r="F451" s="12">
        <f>'[1]8. разд '!I966</f>
        <v>0</v>
      </c>
      <c r="G451" s="12">
        <f>'[1]8. разд '!J966</f>
        <v>951100</v>
      </c>
      <c r="H451" s="12">
        <f>'[1]8. разд '!K966</f>
        <v>0</v>
      </c>
    </row>
    <row r="452" spans="1:8" x14ac:dyDescent="0.25">
      <c r="A452" s="28" t="s">
        <v>357</v>
      </c>
      <c r="B452" s="10" t="s">
        <v>188</v>
      </c>
      <c r="C452" s="12">
        <f>C453</f>
        <v>468300</v>
      </c>
      <c r="D452" s="12">
        <f t="shared" ref="D452:H452" si="190">D453</f>
        <v>0</v>
      </c>
      <c r="E452" s="12">
        <f t="shared" si="190"/>
        <v>0</v>
      </c>
      <c r="F452" s="12">
        <f t="shared" si="190"/>
        <v>0</v>
      </c>
      <c r="G452" s="12">
        <f t="shared" si="190"/>
        <v>468300</v>
      </c>
      <c r="H452" s="12">
        <f t="shared" si="190"/>
        <v>0</v>
      </c>
    </row>
    <row r="453" spans="1:8" x14ac:dyDescent="0.25">
      <c r="A453" s="29" t="s">
        <v>26</v>
      </c>
      <c r="B453" s="21" t="s">
        <v>27</v>
      </c>
      <c r="C453" s="12">
        <f>'[1]8. разд '!F968</f>
        <v>468300</v>
      </c>
      <c r="D453" s="12">
        <f>'[1]8. разд '!G968</f>
        <v>0</v>
      </c>
      <c r="E453" s="12">
        <f>'[1]8. разд '!H968</f>
        <v>0</v>
      </c>
      <c r="F453" s="12">
        <f>'[1]8. разд '!I968</f>
        <v>0</v>
      </c>
      <c r="G453" s="12">
        <f>'[1]8. разд '!J968</f>
        <v>468300</v>
      </c>
      <c r="H453" s="12">
        <f>'[1]8. разд '!K968</f>
        <v>0</v>
      </c>
    </row>
    <row r="454" spans="1:8" ht="25.5" x14ac:dyDescent="0.25">
      <c r="A454" s="28" t="s">
        <v>358</v>
      </c>
      <c r="B454" s="10" t="s">
        <v>190</v>
      </c>
      <c r="C454" s="12">
        <f>C455</f>
        <v>5204200</v>
      </c>
      <c r="D454" s="12">
        <f t="shared" ref="D454:H454" si="191">D455</f>
        <v>0</v>
      </c>
      <c r="E454" s="12">
        <f t="shared" si="191"/>
        <v>-400000</v>
      </c>
      <c r="F454" s="12">
        <f t="shared" si="191"/>
        <v>0</v>
      </c>
      <c r="G454" s="12">
        <f t="shared" si="191"/>
        <v>4804200</v>
      </c>
      <c r="H454" s="12">
        <f t="shared" si="191"/>
        <v>0</v>
      </c>
    </row>
    <row r="455" spans="1:8" x14ac:dyDescent="0.25">
      <c r="A455" s="29" t="s">
        <v>26</v>
      </c>
      <c r="B455" s="21" t="s">
        <v>27</v>
      </c>
      <c r="C455" s="12">
        <f>'[1]8. разд '!F970</f>
        <v>5204200</v>
      </c>
      <c r="D455" s="12">
        <f>'[1]8. разд '!G970</f>
        <v>0</v>
      </c>
      <c r="E455" s="12">
        <f>'[1]8. разд '!H970</f>
        <v>-400000</v>
      </c>
      <c r="F455" s="12">
        <f>'[1]8. разд '!I970</f>
        <v>0</v>
      </c>
      <c r="G455" s="12">
        <f>'[1]8. разд '!J970</f>
        <v>4804200</v>
      </c>
      <c r="H455" s="12">
        <f>'[1]8. разд '!K970</f>
        <v>0</v>
      </c>
    </row>
    <row r="456" spans="1:8" ht="38.25" x14ac:dyDescent="0.25">
      <c r="A456" s="28" t="s">
        <v>359</v>
      </c>
      <c r="B456" s="33" t="s">
        <v>313</v>
      </c>
      <c r="C456" s="12">
        <f t="shared" ref="C456:H456" si="192">C457</f>
        <v>0</v>
      </c>
      <c r="D456" s="12">
        <f t="shared" si="192"/>
        <v>0</v>
      </c>
      <c r="E456" s="12">
        <f t="shared" si="192"/>
        <v>150125.63</v>
      </c>
      <c r="F456" s="12">
        <f t="shared" si="192"/>
        <v>0</v>
      </c>
      <c r="G456" s="12">
        <f t="shared" si="192"/>
        <v>150125.63</v>
      </c>
      <c r="H456" s="12">
        <f t="shared" si="192"/>
        <v>0</v>
      </c>
    </row>
    <row r="457" spans="1:8" x14ac:dyDescent="0.25">
      <c r="A457" s="29" t="s">
        <v>26</v>
      </c>
      <c r="B457" s="21" t="s">
        <v>27</v>
      </c>
      <c r="C457" s="12">
        <f>'[1]9.ведомства'!G928</f>
        <v>0</v>
      </c>
      <c r="D457" s="12">
        <f>'[1]9.ведомства'!H928</f>
        <v>0</v>
      </c>
      <c r="E457" s="12">
        <f>'[1]9.ведомства'!I928</f>
        <v>150125.63</v>
      </c>
      <c r="F457" s="12">
        <f>'[1]9.ведомства'!J928</f>
        <v>0</v>
      </c>
      <c r="G457" s="12">
        <f>'[1]9.ведомства'!K928</f>
        <v>150125.63</v>
      </c>
      <c r="H457" s="12">
        <f>'[1]9.ведомства'!L928</f>
        <v>0</v>
      </c>
    </row>
    <row r="458" spans="1:8" ht="24" customHeight="1" x14ac:dyDescent="0.25">
      <c r="A458" s="68" t="s">
        <v>360</v>
      </c>
      <c r="B458" s="69"/>
      <c r="C458" s="12">
        <f t="shared" ref="C458:H458" si="193">C459</f>
        <v>35579458.299999997</v>
      </c>
      <c r="D458" s="12">
        <f t="shared" si="193"/>
        <v>0</v>
      </c>
      <c r="E458" s="12">
        <f t="shared" si="193"/>
        <v>0</v>
      </c>
      <c r="F458" s="12">
        <f t="shared" si="193"/>
        <v>0</v>
      </c>
      <c r="G458" s="12">
        <f t="shared" si="193"/>
        <v>35579458.299999997</v>
      </c>
      <c r="H458" s="12">
        <f t="shared" si="193"/>
        <v>0</v>
      </c>
    </row>
    <row r="459" spans="1:8" x14ac:dyDescent="0.25">
      <c r="A459" s="68" t="s">
        <v>361</v>
      </c>
      <c r="B459" s="69"/>
      <c r="C459" s="12">
        <f t="shared" ref="C459:H459" si="194">C460+C462</f>
        <v>35579458.299999997</v>
      </c>
      <c r="D459" s="12">
        <f t="shared" si="194"/>
        <v>0</v>
      </c>
      <c r="E459" s="12">
        <f t="shared" si="194"/>
        <v>0</v>
      </c>
      <c r="F459" s="12">
        <f t="shared" si="194"/>
        <v>0</v>
      </c>
      <c r="G459" s="12">
        <f t="shared" si="194"/>
        <v>35579458.299999997</v>
      </c>
      <c r="H459" s="12">
        <f t="shared" si="194"/>
        <v>0</v>
      </c>
    </row>
    <row r="460" spans="1:8" x14ac:dyDescent="0.25">
      <c r="A460" s="29" t="s">
        <v>362</v>
      </c>
      <c r="B460" s="21" t="s">
        <v>73</v>
      </c>
      <c r="C460" s="12">
        <f t="shared" ref="C460:H460" si="195">C461</f>
        <v>18364765.359999999</v>
      </c>
      <c r="D460" s="12">
        <f t="shared" si="195"/>
        <v>0</v>
      </c>
      <c r="E460" s="12">
        <f t="shared" si="195"/>
        <v>0</v>
      </c>
      <c r="F460" s="12">
        <f t="shared" si="195"/>
        <v>0</v>
      </c>
      <c r="G460" s="12">
        <f t="shared" si="195"/>
        <v>18364765.359999999</v>
      </c>
      <c r="H460" s="12">
        <f t="shared" si="195"/>
        <v>0</v>
      </c>
    </row>
    <row r="461" spans="1:8" x14ac:dyDescent="0.25">
      <c r="A461" s="29" t="s">
        <v>22</v>
      </c>
      <c r="B461" s="30" t="s">
        <v>23</v>
      </c>
      <c r="C461" s="12">
        <f>'[1]9.ведомства'!G408</f>
        <v>18364765.359999999</v>
      </c>
      <c r="D461" s="12">
        <f>'[1]9.ведомства'!H408</f>
        <v>0</v>
      </c>
      <c r="E461" s="12">
        <f>'[1]9.ведомства'!I408</f>
        <v>0</v>
      </c>
      <c r="F461" s="12">
        <f>'[1]9.ведомства'!J408</f>
        <v>0</v>
      </c>
      <c r="G461" s="12">
        <f>'[1]9.ведомства'!K408</f>
        <v>18364765.359999999</v>
      </c>
      <c r="H461" s="12">
        <f>'[1]9.ведомства'!L408</f>
        <v>0</v>
      </c>
    </row>
    <row r="462" spans="1:8" x14ac:dyDescent="0.25">
      <c r="A462" s="47" t="s">
        <v>363</v>
      </c>
      <c r="B462" s="48" t="s">
        <v>364</v>
      </c>
      <c r="C462" s="12">
        <f t="shared" ref="C462:H462" si="196">C463</f>
        <v>17214692.940000001</v>
      </c>
      <c r="D462" s="12">
        <f t="shared" si="196"/>
        <v>0</v>
      </c>
      <c r="E462" s="12">
        <f t="shared" si="196"/>
        <v>0</v>
      </c>
      <c r="F462" s="12">
        <f t="shared" si="196"/>
        <v>0</v>
      </c>
      <c r="G462" s="12">
        <f t="shared" si="196"/>
        <v>17214692.940000001</v>
      </c>
      <c r="H462" s="12">
        <f t="shared" si="196"/>
        <v>0</v>
      </c>
    </row>
    <row r="463" spans="1:8" x14ac:dyDescent="0.25">
      <c r="A463" s="47" t="s">
        <v>22</v>
      </c>
      <c r="B463" s="48" t="s">
        <v>23</v>
      </c>
      <c r="C463" s="12">
        <f>'[1]9.ведомства'!G455</f>
        <v>17214692.940000001</v>
      </c>
      <c r="D463" s="12">
        <f>'[1]9.ведомства'!H455</f>
        <v>0</v>
      </c>
      <c r="E463" s="12">
        <f>'[1]9.ведомства'!I455</f>
        <v>0</v>
      </c>
      <c r="F463" s="12">
        <f>'[1]9.ведомства'!J455</f>
        <v>0</v>
      </c>
      <c r="G463" s="12">
        <f>'[1]9.ведомства'!K455</f>
        <v>17214692.940000001</v>
      </c>
      <c r="H463" s="12">
        <f>'[1]9.ведомства'!L455</f>
        <v>0</v>
      </c>
    </row>
    <row r="464" spans="1:8" ht="25.5" customHeight="1" x14ac:dyDescent="0.25">
      <c r="A464" s="68" t="s">
        <v>365</v>
      </c>
      <c r="B464" s="69"/>
      <c r="C464" s="12">
        <f>C465+C468</f>
        <v>36418367.349999994</v>
      </c>
      <c r="D464" s="12">
        <f t="shared" ref="D464:H464" si="197">D465+D468</f>
        <v>23198500</v>
      </c>
      <c r="E464" s="12">
        <f t="shared" si="197"/>
        <v>10443190</v>
      </c>
      <c r="F464" s="12">
        <f t="shared" si="197"/>
        <v>8943190</v>
      </c>
      <c r="G464" s="12">
        <f t="shared" si="197"/>
        <v>46861557.349999994</v>
      </c>
      <c r="H464" s="12">
        <f t="shared" si="197"/>
        <v>32141690</v>
      </c>
    </row>
    <row r="465" spans="1:8" ht="25.5" customHeight="1" x14ac:dyDescent="0.25">
      <c r="A465" s="68" t="s">
        <v>366</v>
      </c>
      <c r="B465" s="69"/>
      <c r="C465" s="12">
        <f>C466</f>
        <v>7931920.4100000001</v>
      </c>
      <c r="D465" s="12">
        <f t="shared" ref="D465:H465" si="198">D466</f>
        <v>5052633.3</v>
      </c>
      <c r="E465" s="12">
        <f t="shared" si="198"/>
        <v>568288.85</v>
      </c>
      <c r="F465" s="12">
        <f t="shared" si="198"/>
        <v>362000</v>
      </c>
      <c r="G465" s="12">
        <f t="shared" si="198"/>
        <v>8500209.2599999998</v>
      </c>
      <c r="H465" s="12">
        <f t="shared" si="198"/>
        <v>5414633.2999999998</v>
      </c>
    </row>
    <row r="466" spans="1:8" ht="25.5" x14ac:dyDescent="0.25">
      <c r="A466" s="32" t="s">
        <v>367</v>
      </c>
      <c r="B466" s="6" t="s">
        <v>368</v>
      </c>
      <c r="C466" s="12">
        <f t="shared" ref="C466:H466" si="199">C467</f>
        <v>7931920.4100000001</v>
      </c>
      <c r="D466" s="12">
        <f t="shared" si="199"/>
        <v>5052633.3</v>
      </c>
      <c r="E466" s="12">
        <f t="shared" si="199"/>
        <v>568288.85</v>
      </c>
      <c r="F466" s="12">
        <f t="shared" si="199"/>
        <v>362000</v>
      </c>
      <c r="G466" s="12">
        <f t="shared" si="199"/>
        <v>8500209.2599999998</v>
      </c>
      <c r="H466" s="12">
        <f t="shared" si="199"/>
        <v>5414633.2999999998</v>
      </c>
    </row>
    <row r="467" spans="1:8" x14ac:dyDescent="0.25">
      <c r="A467" s="29" t="s">
        <v>28</v>
      </c>
      <c r="B467" s="21" t="s">
        <v>29</v>
      </c>
      <c r="C467" s="12">
        <f>'[1]9.ведомства'!G1228</f>
        <v>7931920.4100000001</v>
      </c>
      <c r="D467" s="12">
        <f>'[1]9.ведомства'!H1228</f>
        <v>5052633.3</v>
      </c>
      <c r="E467" s="12">
        <f>'[1]9.ведомства'!I1228</f>
        <v>568288.85</v>
      </c>
      <c r="F467" s="12">
        <f>'[1]9.ведомства'!J1228</f>
        <v>362000</v>
      </c>
      <c r="G467" s="12">
        <f>'[1]9.ведомства'!K1228</f>
        <v>8500209.2599999998</v>
      </c>
      <c r="H467" s="12">
        <f>'[1]9.ведомства'!L1228</f>
        <v>5414633.2999999998</v>
      </c>
    </row>
    <row r="468" spans="1:8" x14ac:dyDescent="0.25">
      <c r="A468" s="64" t="s">
        <v>369</v>
      </c>
      <c r="B468" s="65"/>
      <c r="C468" s="12">
        <f>C469</f>
        <v>28486446.939999998</v>
      </c>
      <c r="D468" s="12">
        <f t="shared" ref="D468:H468" si="200">D469</f>
        <v>18145866.699999999</v>
      </c>
      <c r="E468" s="12">
        <f t="shared" si="200"/>
        <v>9874901.1500000004</v>
      </c>
      <c r="F468" s="12">
        <f t="shared" si="200"/>
        <v>8581190</v>
      </c>
      <c r="G468" s="12">
        <f t="shared" si="200"/>
        <v>38361348.089999996</v>
      </c>
      <c r="H468" s="12">
        <f t="shared" si="200"/>
        <v>26727056.699999999</v>
      </c>
    </row>
    <row r="469" spans="1:8" ht="25.5" x14ac:dyDescent="0.25">
      <c r="A469" s="32" t="s">
        <v>367</v>
      </c>
      <c r="B469" s="6" t="s">
        <v>368</v>
      </c>
      <c r="C469" s="12">
        <f t="shared" ref="C469:H469" si="201">C470</f>
        <v>28486446.939999998</v>
      </c>
      <c r="D469" s="12">
        <f t="shared" si="201"/>
        <v>18145866.699999999</v>
      </c>
      <c r="E469" s="12">
        <f t="shared" si="201"/>
        <v>9874901.1500000004</v>
      </c>
      <c r="F469" s="12">
        <f t="shared" si="201"/>
        <v>8581190</v>
      </c>
      <c r="G469" s="12">
        <f t="shared" si="201"/>
        <v>38361348.089999996</v>
      </c>
      <c r="H469" s="12">
        <f t="shared" si="201"/>
        <v>26727056.699999999</v>
      </c>
    </row>
    <row r="470" spans="1:8" x14ac:dyDescent="0.25">
      <c r="A470" s="29" t="s">
        <v>28</v>
      </c>
      <c r="B470" s="21" t="s">
        <v>29</v>
      </c>
      <c r="C470" s="12">
        <f>'[1]9.ведомства'!G1230</f>
        <v>28486446.939999998</v>
      </c>
      <c r="D470" s="12">
        <f>'[1]9.ведомства'!H1230</f>
        <v>18145866.699999999</v>
      </c>
      <c r="E470" s="12">
        <f>'[1]9.ведомства'!I1230</f>
        <v>9874901.1500000004</v>
      </c>
      <c r="F470" s="12">
        <f>'[1]9.ведомства'!J1230</f>
        <v>8581190</v>
      </c>
      <c r="G470" s="12">
        <f>'[1]9.ведомства'!K1230</f>
        <v>38361348.089999996</v>
      </c>
      <c r="H470" s="12">
        <f>'[1]9.ведомства'!L1230</f>
        <v>26727056.699999999</v>
      </c>
    </row>
    <row r="471" spans="1:8" ht="29.25" customHeight="1" x14ac:dyDescent="0.25">
      <c r="A471" s="68" t="s">
        <v>370</v>
      </c>
      <c r="B471" s="69"/>
      <c r="C471" s="12">
        <f t="shared" ref="C471:H472" si="202">C472</f>
        <v>3845000</v>
      </c>
      <c r="D471" s="12">
        <f t="shared" si="202"/>
        <v>0</v>
      </c>
      <c r="E471" s="12">
        <f t="shared" si="202"/>
        <v>0</v>
      </c>
      <c r="F471" s="12">
        <f t="shared" si="202"/>
        <v>0</v>
      </c>
      <c r="G471" s="12">
        <f t="shared" si="202"/>
        <v>3845000</v>
      </c>
      <c r="H471" s="12">
        <f t="shared" si="202"/>
        <v>0</v>
      </c>
    </row>
    <row r="472" spans="1:8" x14ac:dyDescent="0.25">
      <c r="A472" s="28" t="s">
        <v>371</v>
      </c>
      <c r="B472" s="31" t="s">
        <v>372</v>
      </c>
      <c r="C472" s="12">
        <f t="shared" si="202"/>
        <v>3845000</v>
      </c>
      <c r="D472" s="12">
        <f t="shared" si="202"/>
        <v>0</v>
      </c>
      <c r="E472" s="12">
        <f t="shared" si="202"/>
        <v>0</v>
      </c>
      <c r="F472" s="12">
        <f t="shared" si="202"/>
        <v>0</v>
      </c>
      <c r="G472" s="12">
        <f t="shared" si="202"/>
        <v>3845000</v>
      </c>
      <c r="H472" s="12">
        <f t="shared" si="202"/>
        <v>0</v>
      </c>
    </row>
    <row r="473" spans="1:8" x14ac:dyDescent="0.25">
      <c r="A473" s="29" t="s">
        <v>28</v>
      </c>
      <c r="B473" s="21" t="s">
        <v>29</v>
      </c>
      <c r="C473" s="12">
        <f>'[1]9.ведомства'!G1095</f>
        <v>3845000</v>
      </c>
      <c r="D473" s="12">
        <f>'[1]9.ведомства'!H1095</f>
        <v>0</v>
      </c>
      <c r="E473" s="12">
        <f>'[1]9.ведомства'!I1095</f>
        <v>0</v>
      </c>
      <c r="F473" s="12">
        <f>'[1]9.ведомства'!J1095</f>
        <v>0</v>
      </c>
      <c r="G473" s="12">
        <f>'[1]9.ведомства'!K1095</f>
        <v>3845000</v>
      </c>
      <c r="H473" s="12">
        <f>'[1]9.ведомства'!L1095</f>
        <v>0</v>
      </c>
    </row>
    <row r="474" spans="1:8" ht="31.5" customHeight="1" x14ac:dyDescent="0.25">
      <c r="A474" s="68" t="s">
        <v>373</v>
      </c>
      <c r="B474" s="69"/>
      <c r="C474" s="12">
        <f t="shared" ref="C474:H474" si="203">C475+C477+C479+C481</f>
        <v>90000</v>
      </c>
      <c r="D474" s="12">
        <f t="shared" si="203"/>
        <v>0</v>
      </c>
      <c r="E474" s="12">
        <f t="shared" si="203"/>
        <v>0</v>
      </c>
      <c r="F474" s="12">
        <f t="shared" si="203"/>
        <v>0</v>
      </c>
      <c r="G474" s="12">
        <f t="shared" si="203"/>
        <v>90000</v>
      </c>
      <c r="H474" s="12">
        <f t="shared" si="203"/>
        <v>0</v>
      </c>
    </row>
    <row r="475" spans="1:8" ht="25.5" x14ac:dyDescent="0.25">
      <c r="A475" s="29" t="s">
        <v>374</v>
      </c>
      <c r="B475" s="6" t="s">
        <v>375</v>
      </c>
      <c r="C475" s="12">
        <f t="shared" ref="C475:H475" si="204">C476</f>
        <v>10000</v>
      </c>
      <c r="D475" s="12">
        <f t="shared" si="204"/>
        <v>0</v>
      </c>
      <c r="E475" s="12">
        <f t="shared" si="204"/>
        <v>0</v>
      </c>
      <c r="F475" s="12">
        <f t="shared" si="204"/>
        <v>0</v>
      </c>
      <c r="G475" s="12">
        <f t="shared" si="204"/>
        <v>10000</v>
      </c>
      <c r="H475" s="12">
        <f t="shared" si="204"/>
        <v>0</v>
      </c>
    </row>
    <row r="476" spans="1:8" x14ac:dyDescent="0.25">
      <c r="A476" s="29" t="s">
        <v>28</v>
      </c>
      <c r="B476" s="21" t="s">
        <v>29</v>
      </c>
      <c r="C476" s="12">
        <f>'[1]9.ведомства'!G168</f>
        <v>10000</v>
      </c>
      <c r="D476" s="12">
        <f>'[1]9.ведомства'!H168</f>
        <v>0</v>
      </c>
      <c r="E476" s="12">
        <f>'[1]9.ведомства'!I168</f>
        <v>0</v>
      </c>
      <c r="F476" s="12">
        <f>'[1]9.ведомства'!J168</f>
        <v>0</v>
      </c>
      <c r="G476" s="12">
        <f>'[1]9.ведомства'!K168</f>
        <v>10000</v>
      </c>
      <c r="H476" s="12">
        <f>'[1]9.ведомства'!L168</f>
        <v>0</v>
      </c>
    </row>
    <row r="477" spans="1:8" x14ac:dyDescent="0.25">
      <c r="A477" s="29" t="s">
        <v>376</v>
      </c>
      <c r="B477" s="6" t="s">
        <v>377</v>
      </c>
      <c r="C477" s="12">
        <f t="shared" ref="C477:H477" si="205">C478</f>
        <v>40000</v>
      </c>
      <c r="D477" s="12">
        <f t="shared" si="205"/>
        <v>0</v>
      </c>
      <c r="E477" s="12">
        <f t="shared" si="205"/>
        <v>0</v>
      </c>
      <c r="F477" s="12">
        <f t="shared" si="205"/>
        <v>0</v>
      </c>
      <c r="G477" s="12">
        <f t="shared" si="205"/>
        <v>40000</v>
      </c>
      <c r="H477" s="12">
        <f t="shared" si="205"/>
        <v>0</v>
      </c>
    </row>
    <row r="478" spans="1:8" x14ac:dyDescent="0.25">
      <c r="A478" s="29" t="s">
        <v>28</v>
      </c>
      <c r="B478" s="21" t="s">
        <v>29</v>
      </c>
      <c r="C478" s="12">
        <f>'[1]9.ведомства'!G170</f>
        <v>40000</v>
      </c>
      <c r="D478" s="12">
        <f>'[1]9.ведомства'!H170</f>
        <v>0</v>
      </c>
      <c r="E478" s="12">
        <f>'[1]9.ведомства'!I170</f>
        <v>0</v>
      </c>
      <c r="F478" s="12">
        <f>'[1]9.ведомства'!J170</f>
        <v>0</v>
      </c>
      <c r="G478" s="12">
        <f>'[1]9.ведомства'!K170</f>
        <v>40000</v>
      </c>
      <c r="H478" s="12">
        <f>'[1]9.ведомства'!L170</f>
        <v>0</v>
      </c>
    </row>
    <row r="479" spans="1:8" x14ac:dyDescent="0.25">
      <c r="A479" s="29" t="s">
        <v>378</v>
      </c>
      <c r="B479" s="6" t="s">
        <v>379</v>
      </c>
      <c r="C479" s="12">
        <f t="shared" ref="C479:H479" si="206">C480</f>
        <v>10000</v>
      </c>
      <c r="D479" s="12">
        <f t="shared" si="206"/>
        <v>0</v>
      </c>
      <c r="E479" s="12">
        <f t="shared" si="206"/>
        <v>0</v>
      </c>
      <c r="F479" s="12">
        <f t="shared" si="206"/>
        <v>0</v>
      </c>
      <c r="G479" s="12">
        <f t="shared" si="206"/>
        <v>10000</v>
      </c>
      <c r="H479" s="12">
        <f t="shared" si="206"/>
        <v>0</v>
      </c>
    </row>
    <row r="480" spans="1:8" x14ac:dyDescent="0.25">
      <c r="A480" s="29" t="s">
        <v>28</v>
      </c>
      <c r="B480" s="21" t="s">
        <v>29</v>
      </c>
      <c r="C480" s="12">
        <f>'[1]9.ведомства'!G173</f>
        <v>10000</v>
      </c>
      <c r="D480" s="12">
        <f>'[1]9.ведомства'!H173</f>
        <v>0</v>
      </c>
      <c r="E480" s="12">
        <f>'[1]9.ведомства'!I173</f>
        <v>0</v>
      </c>
      <c r="F480" s="12">
        <f>'[1]9.ведомства'!J173</f>
        <v>0</v>
      </c>
      <c r="G480" s="12">
        <f>'[1]9.ведомства'!K173</f>
        <v>10000</v>
      </c>
      <c r="H480" s="12">
        <f>'[1]9.ведомства'!L173</f>
        <v>0</v>
      </c>
    </row>
    <row r="481" spans="1:8" ht="25.5" x14ac:dyDescent="0.25">
      <c r="A481" s="29" t="s">
        <v>380</v>
      </c>
      <c r="B481" s="6" t="s">
        <v>381</v>
      </c>
      <c r="C481" s="12">
        <f t="shared" ref="C481:H481" si="207">C482</f>
        <v>30000</v>
      </c>
      <c r="D481" s="12">
        <f t="shared" si="207"/>
        <v>0</v>
      </c>
      <c r="E481" s="12">
        <f t="shared" si="207"/>
        <v>0</v>
      </c>
      <c r="F481" s="12">
        <f t="shared" si="207"/>
        <v>0</v>
      </c>
      <c r="G481" s="12">
        <f t="shared" si="207"/>
        <v>30000</v>
      </c>
      <c r="H481" s="12">
        <f t="shared" si="207"/>
        <v>0</v>
      </c>
    </row>
    <row r="482" spans="1:8" x14ac:dyDescent="0.25">
      <c r="A482" s="29" t="s">
        <v>28</v>
      </c>
      <c r="B482" s="21" t="s">
        <v>29</v>
      </c>
      <c r="C482" s="12">
        <f>'[1]9.ведомства'!G176</f>
        <v>30000</v>
      </c>
      <c r="D482" s="12">
        <f>'[1]9.ведомства'!H176</f>
        <v>0</v>
      </c>
      <c r="E482" s="12">
        <f>'[1]9.ведомства'!I176</f>
        <v>0</v>
      </c>
      <c r="F482" s="12">
        <f>'[1]9.ведомства'!J176</f>
        <v>0</v>
      </c>
      <c r="G482" s="12">
        <f>'[1]9.ведомства'!K176</f>
        <v>30000</v>
      </c>
      <c r="H482" s="12">
        <f>'[1]9.ведомства'!L176</f>
        <v>0</v>
      </c>
    </row>
    <row r="483" spans="1:8" s="5" customFormat="1" x14ac:dyDescent="0.25">
      <c r="A483" s="71" t="s">
        <v>382</v>
      </c>
      <c r="B483" s="71"/>
      <c r="C483" s="12" t="e">
        <f t="shared" ref="C483:H483" si="208">C12+C54+C70+C144+C242+C359+C458+C464+C471+C474</f>
        <v>#REF!</v>
      </c>
      <c r="D483" s="12" t="e">
        <f t="shared" si="208"/>
        <v>#REF!</v>
      </c>
      <c r="E483" s="12" t="e">
        <f t="shared" si="208"/>
        <v>#REF!</v>
      </c>
      <c r="F483" s="12" t="e">
        <f t="shared" si="208"/>
        <v>#REF!</v>
      </c>
      <c r="G483" s="12">
        <f t="shared" si="208"/>
        <v>3076131295.4599996</v>
      </c>
      <c r="H483" s="12">
        <f t="shared" si="208"/>
        <v>1564556941.1199999</v>
      </c>
    </row>
    <row r="484" spans="1:8" x14ac:dyDescent="0.25">
      <c r="A484" s="49"/>
    </row>
    <row r="485" spans="1:8" x14ac:dyDescent="0.25">
      <c r="A485" s="49" t="s">
        <v>383</v>
      </c>
      <c r="G485" s="13"/>
    </row>
    <row r="486" spans="1:8" x14ac:dyDescent="0.25">
      <c r="A486" s="49"/>
      <c r="G486" s="54"/>
      <c r="H486" s="54"/>
    </row>
    <row r="487" spans="1:8" x14ac:dyDescent="0.25">
      <c r="A487" s="49"/>
      <c r="G487" s="55"/>
    </row>
    <row r="488" spans="1:8" x14ac:dyDescent="0.25">
      <c r="A488" s="49"/>
    </row>
    <row r="489" spans="1:8" x14ac:dyDescent="0.25">
      <c r="A489" s="49"/>
    </row>
    <row r="490" spans="1:8" x14ac:dyDescent="0.25">
      <c r="A490" s="49"/>
    </row>
    <row r="491" spans="1:8" x14ac:dyDescent="0.25">
      <c r="A491" s="49"/>
    </row>
    <row r="492" spans="1:8" x14ac:dyDescent="0.25">
      <c r="A492" s="49"/>
    </row>
    <row r="493" spans="1:8" x14ac:dyDescent="0.25">
      <c r="A493" s="49"/>
    </row>
    <row r="494" spans="1:8" x14ac:dyDescent="0.25">
      <c r="A494" s="49"/>
    </row>
    <row r="495" spans="1:8" x14ac:dyDescent="0.25">
      <c r="A495" s="49"/>
    </row>
    <row r="496" spans="1:8" x14ac:dyDescent="0.25">
      <c r="A496" s="49"/>
    </row>
    <row r="497" spans="1:8" x14ac:dyDescent="0.25">
      <c r="A497" s="49"/>
      <c r="B497" s="56"/>
      <c r="C497" s="57"/>
      <c r="D497" s="57"/>
      <c r="E497" s="57"/>
      <c r="F497" s="57"/>
      <c r="G497" s="57"/>
      <c r="H497" s="57"/>
    </row>
    <row r="498" spans="1:8" x14ac:dyDescent="0.25">
      <c r="A498" s="49"/>
      <c r="B498" s="56"/>
      <c r="C498" s="57"/>
      <c r="D498" s="57"/>
      <c r="E498" s="57"/>
      <c r="F498" s="57"/>
      <c r="G498" s="57"/>
      <c r="H498" s="57"/>
    </row>
    <row r="499" spans="1:8" x14ac:dyDescent="0.25">
      <c r="A499" s="49"/>
      <c r="B499" s="56"/>
      <c r="C499" s="57"/>
      <c r="D499" s="57"/>
      <c r="E499" s="57"/>
      <c r="F499" s="57"/>
      <c r="G499" s="57"/>
      <c r="H499" s="57"/>
    </row>
    <row r="500" spans="1:8" x14ac:dyDescent="0.25">
      <c r="A500" s="49"/>
      <c r="B500" s="56"/>
      <c r="C500" s="57"/>
      <c r="D500" s="57"/>
      <c r="E500" s="57"/>
      <c r="F500" s="57"/>
      <c r="G500" s="57"/>
      <c r="H500" s="57"/>
    </row>
    <row r="501" spans="1:8" x14ac:dyDescent="0.25">
      <c r="A501" s="49"/>
      <c r="B501" s="56"/>
      <c r="C501" s="57"/>
      <c r="D501" s="57"/>
      <c r="E501" s="57"/>
      <c r="F501" s="57"/>
      <c r="G501" s="57"/>
      <c r="H501" s="57"/>
    </row>
    <row r="502" spans="1:8" x14ac:dyDescent="0.25">
      <c r="A502" s="49"/>
      <c r="B502" s="56"/>
      <c r="C502" s="57"/>
      <c r="D502" s="57"/>
      <c r="E502" s="57"/>
      <c r="F502" s="57"/>
      <c r="G502" s="57"/>
      <c r="H502" s="57"/>
    </row>
    <row r="503" spans="1:8" x14ac:dyDescent="0.25">
      <c r="A503" s="49"/>
      <c r="B503" s="56"/>
      <c r="C503" s="57"/>
      <c r="D503" s="57"/>
      <c r="E503" s="57"/>
      <c r="F503" s="57"/>
      <c r="G503" s="57"/>
      <c r="H503" s="57"/>
    </row>
    <row r="504" spans="1:8" x14ac:dyDescent="0.25">
      <c r="A504" s="49"/>
      <c r="B504" s="56"/>
      <c r="C504" s="57"/>
      <c r="D504" s="57"/>
      <c r="E504" s="57"/>
      <c r="F504" s="57"/>
      <c r="G504" s="57"/>
      <c r="H504" s="57"/>
    </row>
    <row r="505" spans="1:8" x14ac:dyDescent="0.25">
      <c r="A505" s="49"/>
      <c r="B505" s="56"/>
      <c r="C505" s="57"/>
      <c r="D505" s="57"/>
      <c r="E505" s="57"/>
      <c r="F505" s="57"/>
      <c r="G505" s="57"/>
      <c r="H505" s="57"/>
    </row>
    <row r="506" spans="1:8" x14ac:dyDescent="0.25">
      <c r="A506" s="49"/>
      <c r="B506" s="56"/>
      <c r="C506" s="57"/>
      <c r="D506" s="57"/>
      <c r="E506" s="57"/>
      <c r="F506" s="57"/>
      <c r="G506" s="57"/>
      <c r="H506" s="57"/>
    </row>
    <row r="507" spans="1:8" x14ac:dyDescent="0.25">
      <c r="A507" s="49"/>
      <c r="B507" s="56"/>
      <c r="C507" s="57"/>
      <c r="D507" s="57"/>
      <c r="E507" s="57"/>
      <c r="F507" s="57"/>
      <c r="G507" s="57"/>
      <c r="H507" s="57"/>
    </row>
    <row r="508" spans="1:8" x14ac:dyDescent="0.25">
      <c r="A508" s="49"/>
      <c r="B508" s="56"/>
      <c r="C508" s="57"/>
      <c r="D508" s="57"/>
      <c r="E508" s="57"/>
      <c r="F508" s="57"/>
      <c r="G508" s="57"/>
      <c r="H508" s="57"/>
    </row>
    <row r="509" spans="1:8" x14ac:dyDescent="0.25">
      <c r="A509" s="49"/>
      <c r="B509" s="56"/>
      <c r="C509" s="57"/>
      <c r="D509" s="57"/>
      <c r="E509" s="57"/>
      <c r="F509" s="57"/>
      <c r="G509" s="57"/>
      <c r="H509" s="57"/>
    </row>
    <row r="510" spans="1:8" x14ac:dyDescent="0.25">
      <c r="A510" s="49"/>
      <c r="B510" s="56"/>
      <c r="C510" s="57"/>
      <c r="D510" s="57"/>
      <c r="E510" s="57"/>
      <c r="F510" s="57"/>
      <c r="G510" s="57"/>
      <c r="H510" s="57"/>
    </row>
    <row r="511" spans="1:8" x14ac:dyDescent="0.25">
      <c r="A511" s="49"/>
      <c r="B511" s="56"/>
      <c r="C511" s="57"/>
      <c r="D511" s="57"/>
      <c r="E511" s="57"/>
      <c r="F511" s="57"/>
      <c r="G511" s="57"/>
      <c r="H511" s="57"/>
    </row>
    <row r="512" spans="1:8" x14ac:dyDescent="0.25">
      <c r="A512" s="49"/>
      <c r="B512" s="56"/>
      <c r="C512" s="57"/>
      <c r="D512" s="57"/>
      <c r="E512" s="57"/>
      <c r="F512" s="57"/>
      <c r="G512" s="57"/>
      <c r="H512" s="57"/>
    </row>
    <row r="513" spans="1:8" x14ac:dyDescent="0.25">
      <c r="A513" s="49"/>
      <c r="B513" s="56"/>
      <c r="C513" s="57"/>
      <c r="D513" s="57"/>
      <c r="E513" s="57"/>
      <c r="F513" s="57"/>
      <c r="G513" s="57"/>
      <c r="H513" s="57"/>
    </row>
    <row r="514" spans="1:8" x14ac:dyDescent="0.25">
      <c r="A514" s="49"/>
      <c r="B514" s="56"/>
      <c r="C514" s="57"/>
      <c r="D514" s="57"/>
      <c r="E514" s="57"/>
      <c r="F514" s="57"/>
      <c r="G514" s="57"/>
      <c r="H514" s="57"/>
    </row>
    <row r="515" spans="1:8" x14ac:dyDescent="0.25">
      <c r="A515" s="49"/>
      <c r="B515" s="56"/>
      <c r="C515" s="57"/>
      <c r="D515" s="57"/>
      <c r="E515" s="57"/>
      <c r="F515" s="57"/>
      <c r="G515" s="57"/>
      <c r="H515" s="57"/>
    </row>
    <row r="516" spans="1:8" x14ac:dyDescent="0.25">
      <c r="A516" s="49"/>
      <c r="B516" s="56"/>
      <c r="C516" s="57"/>
      <c r="D516" s="57"/>
      <c r="E516" s="57"/>
      <c r="F516" s="57"/>
      <c r="G516" s="57"/>
      <c r="H516" s="57"/>
    </row>
    <row r="517" spans="1:8" x14ac:dyDescent="0.25">
      <c r="A517" s="49"/>
      <c r="B517" s="56"/>
      <c r="C517" s="57"/>
      <c r="D517" s="57"/>
      <c r="E517" s="57"/>
      <c r="F517" s="57"/>
      <c r="G517" s="57"/>
      <c r="H517" s="57"/>
    </row>
    <row r="518" spans="1:8" x14ac:dyDescent="0.25">
      <c r="A518" s="49"/>
      <c r="B518" s="56"/>
      <c r="C518" s="57"/>
      <c r="D518" s="57"/>
      <c r="E518" s="57"/>
      <c r="F518" s="57"/>
      <c r="G518" s="57"/>
      <c r="H518" s="57"/>
    </row>
    <row r="519" spans="1:8" x14ac:dyDescent="0.25">
      <c r="A519" s="49"/>
      <c r="B519" s="56"/>
      <c r="C519" s="57"/>
      <c r="D519" s="57"/>
      <c r="E519" s="57"/>
      <c r="F519" s="57"/>
      <c r="G519" s="57"/>
      <c r="H519" s="57"/>
    </row>
    <row r="520" spans="1:8" x14ac:dyDescent="0.25">
      <c r="A520" s="49"/>
      <c r="B520" s="56"/>
      <c r="C520" s="57"/>
      <c r="D520" s="57"/>
      <c r="E520" s="57"/>
      <c r="F520" s="57"/>
      <c r="G520" s="57"/>
      <c r="H520" s="57"/>
    </row>
    <row r="521" spans="1:8" x14ac:dyDescent="0.25">
      <c r="A521" s="49"/>
      <c r="B521" s="56"/>
      <c r="C521" s="57"/>
      <c r="D521" s="57"/>
      <c r="E521" s="57"/>
      <c r="F521" s="57"/>
      <c r="G521" s="57"/>
      <c r="H521" s="57"/>
    </row>
    <row r="522" spans="1:8" x14ac:dyDescent="0.25">
      <c r="A522" s="49"/>
      <c r="B522" s="56"/>
      <c r="C522" s="57"/>
      <c r="D522" s="57"/>
      <c r="E522" s="57"/>
      <c r="F522" s="57"/>
      <c r="G522" s="57"/>
      <c r="H522" s="57"/>
    </row>
    <row r="523" spans="1:8" x14ac:dyDescent="0.25">
      <c r="A523" s="49"/>
      <c r="B523" s="56"/>
      <c r="C523" s="57"/>
      <c r="D523" s="57"/>
      <c r="E523" s="57"/>
      <c r="F523" s="57"/>
      <c r="G523" s="57"/>
      <c r="H523" s="57"/>
    </row>
    <row r="524" spans="1:8" x14ac:dyDescent="0.25">
      <c r="A524" s="49"/>
      <c r="B524" s="56"/>
      <c r="C524" s="57"/>
      <c r="D524" s="57"/>
      <c r="E524" s="57"/>
      <c r="F524" s="57"/>
      <c r="G524" s="57"/>
      <c r="H524" s="57"/>
    </row>
    <row r="525" spans="1:8" x14ac:dyDescent="0.25">
      <c r="A525" s="49"/>
      <c r="B525" s="56"/>
      <c r="C525" s="57"/>
      <c r="D525" s="57"/>
      <c r="E525" s="57"/>
      <c r="F525" s="57"/>
      <c r="G525" s="57"/>
      <c r="H525" s="57"/>
    </row>
    <row r="526" spans="1:8" x14ac:dyDescent="0.25">
      <c r="A526" s="49"/>
      <c r="B526" s="56"/>
      <c r="C526" s="57"/>
      <c r="D526" s="57"/>
      <c r="E526" s="57"/>
      <c r="F526" s="57"/>
      <c r="G526" s="57"/>
      <c r="H526" s="57"/>
    </row>
    <row r="527" spans="1:8" x14ac:dyDescent="0.25">
      <c r="A527" s="49"/>
      <c r="B527" s="56"/>
      <c r="C527" s="57"/>
      <c r="D527" s="57"/>
      <c r="E527" s="57"/>
      <c r="F527" s="57"/>
      <c r="G527" s="57"/>
      <c r="H527" s="57"/>
    </row>
    <row r="528" spans="1:8" x14ac:dyDescent="0.25">
      <c r="A528" s="49"/>
      <c r="B528" s="56"/>
      <c r="C528" s="57"/>
      <c r="D528" s="57"/>
      <c r="E528" s="57"/>
      <c r="F528" s="57"/>
      <c r="G528" s="57"/>
      <c r="H528" s="57"/>
    </row>
    <row r="529" spans="1:8" x14ac:dyDescent="0.25">
      <c r="A529" s="49"/>
      <c r="B529" s="56"/>
      <c r="C529" s="57"/>
      <c r="D529" s="57"/>
      <c r="E529" s="57"/>
      <c r="F529" s="57"/>
      <c r="G529" s="57"/>
      <c r="H529" s="57"/>
    </row>
    <row r="530" spans="1:8" x14ac:dyDescent="0.25">
      <c r="A530" s="49"/>
      <c r="B530" s="56"/>
      <c r="C530" s="57"/>
      <c r="D530" s="57"/>
      <c r="E530" s="57"/>
      <c r="F530" s="57"/>
      <c r="G530" s="57"/>
      <c r="H530" s="57"/>
    </row>
    <row r="531" spans="1:8" x14ac:dyDescent="0.25">
      <c r="A531" s="49"/>
      <c r="B531" s="56"/>
      <c r="C531" s="57"/>
      <c r="D531" s="57"/>
      <c r="E531" s="57"/>
      <c r="F531" s="57"/>
      <c r="G531" s="57"/>
      <c r="H531" s="57"/>
    </row>
    <row r="532" spans="1:8" x14ac:dyDescent="0.25">
      <c r="A532" s="49"/>
      <c r="B532" s="56"/>
      <c r="C532" s="57"/>
      <c r="D532" s="57"/>
      <c r="E532" s="57"/>
      <c r="F532" s="57"/>
      <c r="G532" s="57"/>
      <c r="H532" s="57"/>
    </row>
    <row r="533" spans="1:8" x14ac:dyDescent="0.25">
      <c r="A533" s="49"/>
      <c r="B533" s="56"/>
      <c r="C533" s="57"/>
      <c r="D533" s="57"/>
      <c r="E533" s="57"/>
      <c r="F533" s="57"/>
      <c r="G533" s="57"/>
      <c r="H533" s="57"/>
    </row>
    <row r="534" spans="1:8" x14ac:dyDescent="0.25">
      <c r="A534" s="49"/>
      <c r="B534" s="56"/>
      <c r="C534" s="57"/>
      <c r="D534" s="57"/>
      <c r="E534" s="57"/>
      <c r="F534" s="57"/>
      <c r="G534" s="57"/>
      <c r="H534" s="57"/>
    </row>
    <row r="535" spans="1:8" x14ac:dyDescent="0.25">
      <c r="A535" s="49"/>
      <c r="B535" s="56"/>
      <c r="C535" s="57"/>
      <c r="D535" s="57"/>
      <c r="E535" s="57"/>
      <c r="F535" s="57"/>
      <c r="G535" s="57"/>
      <c r="H535" s="57"/>
    </row>
    <row r="536" spans="1:8" x14ac:dyDescent="0.25">
      <c r="A536" s="49"/>
      <c r="B536" s="56"/>
      <c r="C536" s="57"/>
      <c r="D536" s="57"/>
      <c r="E536" s="57"/>
      <c r="F536" s="57"/>
      <c r="G536" s="57"/>
      <c r="H536" s="57"/>
    </row>
    <row r="537" spans="1:8" x14ac:dyDescent="0.25">
      <c r="A537" s="49"/>
      <c r="B537" s="56"/>
      <c r="C537" s="57"/>
      <c r="D537" s="57"/>
      <c r="E537" s="57"/>
      <c r="F537" s="57"/>
      <c r="G537" s="57"/>
      <c r="H537" s="57"/>
    </row>
    <row r="538" spans="1:8" x14ac:dyDescent="0.25">
      <c r="A538" s="49"/>
      <c r="B538" s="56"/>
      <c r="C538" s="57"/>
      <c r="D538" s="57"/>
      <c r="E538" s="57"/>
      <c r="F538" s="57"/>
      <c r="G538" s="57"/>
      <c r="H538" s="57"/>
    </row>
    <row r="539" spans="1:8" x14ac:dyDescent="0.25">
      <c r="A539" s="49"/>
      <c r="B539" s="56"/>
      <c r="C539" s="57"/>
      <c r="D539" s="57"/>
      <c r="E539" s="57"/>
      <c r="F539" s="57"/>
      <c r="G539" s="57"/>
      <c r="H539" s="57"/>
    </row>
    <row r="540" spans="1:8" x14ac:dyDescent="0.25">
      <c r="A540" s="49"/>
      <c r="B540" s="56"/>
      <c r="C540" s="57"/>
      <c r="D540" s="57"/>
      <c r="E540" s="57"/>
      <c r="F540" s="57"/>
      <c r="G540" s="57"/>
      <c r="H540" s="57"/>
    </row>
    <row r="541" spans="1:8" x14ac:dyDescent="0.25">
      <c r="A541" s="49"/>
      <c r="B541" s="56"/>
      <c r="C541" s="57"/>
      <c r="D541" s="57"/>
      <c r="E541" s="57"/>
      <c r="F541" s="57"/>
      <c r="G541" s="57"/>
      <c r="H541" s="57"/>
    </row>
    <row r="542" spans="1:8" x14ac:dyDescent="0.25">
      <c r="A542" s="49"/>
      <c r="B542" s="56"/>
      <c r="C542" s="57"/>
      <c r="D542" s="57"/>
      <c r="E542" s="57"/>
      <c r="F542" s="57"/>
      <c r="G542" s="57"/>
      <c r="H542" s="57"/>
    </row>
    <row r="543" spans="1:8" x14ac:dyDescent="0.25">
      <c r="A543" s="49"/>
      <c r="B543" s="56"/>
      <c r="C543" s="57"/>
      <c r="D543" s="57"/>
      <c r="E543" s="57"/>
      <c r="F543" s="57"/>
      <c r="G543" s="57"/>
      <c r="H543" s="57"/>
    </row>
    <row r="544" spans="1:8" x14ac:dyDescent="0.25">
      <c r="A544" s="49"/>
      <c r="B544" s="56"/>
      <c r="C544" s="57"/>
      <c r="D544" s="57"/>
      <c r="E544" s="57"/>
      <c r="F544" s="57"/>
      <c r="G544" s="57"/>
      <c r="H544" s="57"/>
    </row>
    <row r="545" spans="1:8" x14ac:dyDescent="0.25">
      <c r="A545" s="49"/>
      <c r="B545" s="56"/>
      <c r="C545" s="57"/>
      <c r="D545" s="57"/>
      <c r="E545" s="57"/>
      <c r="F545" s="57"/>
      <c r="G545" s="57"/>
      <c r="H545" s="57"/>
    </row>
    <row r="546" spans="1:8" x14ac:dyDescent="0.25">
      <c r="A546" s="49"/>
      <c r="B546" s="56"/>
      <c r="C546" s="57"/>
      <c r="D546" s="57"/>
      <c r="E546" s="57"/>
      <c r="F546" s="57"/>
      <c r="G546" s="57"/>
      <c r="H546" s="57"/>
    </row>
    <row r="547" spans="1:8" x14ac:dyDescent="0.25">
      <c r="A547" s="49"/>
      <c r="B547" s="56"/>
      <c r="C547" s="57"/>
      <c r="D547" s="57"/>
      <c r="E547" s="57"/>
      <c r="F547" s="57"/>
      <c r="G547" s="57"/>
      <c r="H547" s="57"/>
    </row>
    <row r="548" spans="1:8" x14ac:dyDescent="0.25">
      <c r="A548" s="49"/>
      <c r="B548" s="56"/>
      <c r="C548" s="57"/>
      <c r="D548" s="57"/>
      <c r="E548" s="57"/>
      <c r="F548" s="57"/>
      <c r="G548" s="57"/>
      <c r="H548" s="57"/>
    </row>
    <row r="549" spans="1:8" x14ac:dyDescent="0.25">
      <c r="A549" s="49"/>
      <c r="B549" s="56"/>
      <c r="C549" s="57"/>
      <c r="D549" s="57"/>
      <c r="E549" s="57"/>
      <c r="F549" s="57"/>
      <c r="G549" s="57"/>
      <c r="H549" s="57"/>
    </row>
    <row r="550" spans="1:8" x14ac:dyDescent="0.25">
      <c r="A550" s="49"/>
      <c r="B550" s="56"/>
      <c r="C550" s="57"/>
      <c r="D550" s="57"/>
      <c r="E550" s="57"/>
      <c r="F550" s="57"/>
      <c r="G550" s="57"/>
      <c r="H550" s="57"/>
    </row>
    <row r="551" spans="1:8" x14ac:dyDescent="0.25">
      <c r="A551" s="49"/>
      <c r="B551" s="56"/>
      <c r="C551" s="57"/>
      <c r="D551" s="57"/>
      <c r="E551" s="57"/>
      <c r="F551" s="57"/>
      <c r="G551" s="57"/>
      <c r="H551" s="57"/>
    </row>
    <row r="552" spans="1:8" x14ac:dyDescent="0.25">
      <c r="A552" s="49"/>
      <c r="B552" s="56"/>
      <c r="C552" s="57"/>
      <c r="D552" s="57"/>
      <c r="E552" s="57"/>
      <c r="F552" s="57"/>
      <c r="G552" s="57"/>
      <c r="H552" s="57"/>
    </row>
    <row r="553" spans="1:8" x14ac:dyDescent="0.25">
      <c r="A553" s="49"/>
      <c r="B553" s="56"/>
      <c r="C553" s="57"/>
      <c r="D553" s="57"/>
      <c r="E553" s="57"/>
      <c r="F553" s="57"/>
      <c r="G553" s="57"/>
      <c r="H553" s="57"/>
    </row>
    <row r="554" spans="1:8" x14ac:dyDescent="0.25">
      <c r="A554" s="49"/>
      <c r="B554" s="56"/>
      <c r="C554" s="57"/>
      <c r="D554" s="57"/>
      <c r="E554" s="57"/>
      <c r="F554" s="57"/>
      <c r="G554" s="57"/>
      <c r="H554" s="57"/>
    </row>
    <row r="555" spans="1:8" x14ac:dyDescent="0.25">
      <c r="A555" s="49"/>
      <c r="B555" s="56"/>
      <c r="C555" s="57"/>
      <c r="D555" s="57"/>
      <c r="E555" s="57"/>
      <c r="F555" s="57"/>
      <c r="G555" s="57"/>
      <c r="H555" s="57"/>
    </row>
    <row r="556" spans="1:8" x14ac:dyDescent="0.25">
      <c r="A556" s="49"/>
      <c r="B556" s="56"/>
      <c r="C556" s="57"/>
      <c r="D556" s="57"/>
      <c r="E556" s="57"/>
      <c r="F556" s="57"/>
      <c r="G556" s="57"/>
      <c r="H556" s="57"/>
    </row>
    <row r="557" spans="1:8" x14ac:dyDescent="0.25">
      <c r="A557" s="49"/>
      <c r="B557" s="56"/>
      <c r="C557" s="57"/>
      <c r="D557" s="57"/>
      <c r="E557" s="57"/>
      <c r="F557" s="57"/>
      <c r="G557" s="57"/>
      <c r="H557" s="57"/>
    </row>
    <row r="558" spans="1:8" x14ac:dyDescent="0.25">
      <c r="A558" s="49"/>
      <c r="B558" s="56"/>
      <c r="C558" s="57"/>
      <c r="D558" s="57"/>
      <c r="E558" s="57"/>
      <c r="F558" s="57"/>
      <c r="G558" s="57"/>
      <c r="H558" s="57"/>
    </row>
    <row r="559" spans="1:8" x14ac:dyDescent="0.25">
      <c r="A559" s="49"/>
      <c r="B559" s="56"/>
      <c r="C559" s="57"/>
      <c r="D559" s="57"/>
      <c r="E559" s="57"/>
      <c r="F559" s="57"/>
      <c r="G559" s="57"/>
      <c r="H559" s="57"/>
    </row>
    <row r="560" spans="1:8" x14ac:dyDescent="0.25">
      <c r="A560" s="49"/>
      <c r="B560" s="56"/>
      <c r="C560" s="57"/>
      <c r="D560" s="57"/>
      <c r="E560" s="57"/>
      <c r="F560" s="57"/>
      <c r="G560" s="57"/>
      <c r="H560" s="57"/>
    </row>
    <row r="561" spans="1:8" x14ac:dyDescent="0.25">
      <c r="A561" s="49"/>
      <c r="B561" s="56"/>
      <c r="C561" s="57"/>
      <c r="D561" s="57"/>
      <c r="E561" s="57"/>
      <c r="F561" s="57"/>
      <c r="G561" s="57"/>
      <c r="H561" s="57"/>
    </row>
    <row r="562" spans="1:8" x14ac:dyDescent="0.25">
      <c r="A562" s="49"/>
      <c r="B562" s="56"/>
      <c r="C562" s="57"/>
      <c r="D562" s="57"/>
      <c r="E562" s="57"/>
      <c r="F562" s="57"/>
      <c r="G562" s="57"/>
      <c r="H562" s="57"/>
    </row>
    <row r="563" spans="1:8" x14ac:dyDescent="0.25">
      <c r="A563" s="49"/>
      <c r="B563" s="56"/>
      <c r="C563" s="57"/>
      <c r="D563" s="57"/>
      <c r="E563" s="57"/>
      <c r="F563" s="57"/>
      <c r="G563" s="57"/>
      <c r="H563" s="57"/>
    </row>
    <row r="564" spans="1:8" x14ac:dyDescent="0.25">
      <c r="A564" s="49"/>
      <c r="B564" s="56"/>
      <c r="C564" s="57"/>
      <c r="D564" s="57"/>
      <c r="E564" s="57"/>
      <c r="F564" s="57"/>
      <c r="G564" s="57"/>
      <c r="H564" s="57"/>
    </row>
    <row r="565" spans="1:8" x14ac:dyDescent="0.25">
      <c r="A565" s="49"/>
      <c r="B565" s="56"/>
      <c r="C565" s="57"/>
      <c r="D565" s="57"/>
      <c r="E565" s="57"/>
      <c r="F565" s="57"/>
      <c r="G565" s="57"/>
      <c r="H565" s="57"/>
    </row>
    <row r="566" spans="1:8" x14ac:dyDescent="0.25">
      <c r="A566" s="49"/>
      <c r="B566" s="56"/>
      <c r="C566" s="57"/>
      <c r="D566" s="57"/>
      <c r="E566" s="57"/>
      <c r="F566" s="57"/>
      <c r="G566" s="57"/>
      <c r="H566" s="57"/>
    </row>
    <row r="567" spans="1:8" x14ac:dyDescent="0.25">
      <c r="A567" s="49"/>
      <c r="B567" s="56"/>
      <c r="C567" s="57"/>
      <c r="D567" s="57"/>
      <c r="E567" s="57"/>
      <c r="F567" s="57"/>
      <c r="G567" s="57"/>
      <c r="H567" s="57"/>
    </row>
    <row r="568" spans="1:8" x14ac:dyDescent="0.25">
      <c r="A568" s="49"/>
      <c r="B568" s="56"/>
      <c r="C568" s="57"/>
      <c r="D568" s="57"/>
      <c r="E568" s="57"/>
      <c r="F568" s="57"/>
      <c r="G568" s="57"/>
      <c r="H568" s="57"/>
    </row>
    <row r="569" spans="1:8" x14ac:dyDescent="0.25">
      <c r="A569" s="49"/>
      <c r="B569" s="56"/>
      <c r="C569" s="57"/>
      <c r="D569" s="57"/>
      <c r="E569" s="57"/>
      <c r="F569" s="57"/>
      <c r="G569" s="57"/>
      <c r="H569" s="57"/>
    </row>
    <row r="570" spans="1:8" x14ac:dyDescent="0.25">
      <c r="A570" s="49"/>
      <c r="B570" s="56"/>
      <c r="C570" s="57"/>
      <c r="D570" s="57"/>
      <c r="E570" s="57"/>
      <c r="F570" s="57"/>
      <c r="G570" s="57"/>
      <c r="H570" s="57"/>
    </row>
    <row r="571" spans="1:8" x14ac:dyDescent="0.25">
      <c r="A571" s="49"/>
      <c r="B571" s="56"/>
      <c r="C571" s="57"/>
      <c r="D571" s="57"/>
      <c r="E571" s="57"/>
      <c r="F571" s="57"/>
      <c r="G571" s="57"/>
      <c r="H571" s="57"/>
    </row>
    <row r="572" spans="1:8" x14ac:dyDescent="0.25">
      <c r="A572" s="49"/>
      <c r="B572" s="56"/>
      <c r="C572" s="57"/>
      <c r="D572" s="57"/>
      <c r="E572" s="57"/>
      <c r="F572" s="57"/>
      <c r="G572" s="57"/>
      <c r="H572" s="57"/>
    </row>
    <row r="573" spans="1:8" x14ac:dyDescent="0.25">
      <c r="A573" s="49"/>
      <c r="B573" s="56"/>
      <c r="C573" s="57"/>
      <c r="D573" s="57"/>
      <c r="E573" s="57"/>
      <c r="F573" s="57"/>
      <c r="G573" s="57"/>
      <c r="H573" s="57"/>
    </row>
    <row r="574" spans="1:8" x14ac:dyDescent="0.25">
      <c r="A574" s="49"/>
      <c r="B574" s="56"/>
      <c r="C574" s="57"/>
      <c r="D574" s="57"/>
      <c r="E574" s="57"/>
      <c r="F574" s="57"/>
      <c r="G574" s="57"/>
      <c r="H574" s="57"/>
    </row>
    <row r="575" spans="1:8" x14ac:dyDescent="0.25">
      <c r="A575" s="49"/>
      <c r="B575" s="56"/>
      <c r="C575" s="57"/>
      <c r="D575" s="57"/>
      <c r="E575" s="57"/>
      <c r="F575" s="57"/>
      <c r="G575" s="57"/>
      <c r="H575" s="57"/>
    </row>
    <row r="576" spans="1:8" x14ac:dyDescent="0.25">
      <c r="A576" s="49"/>
      <c r="B576" s="56"/>
      <c r="C576" s="57"/>
      <c r="D576" s="57"/>
      <c r="E576" s="57"/>
      <c r="F576" s="57"/>
      <c r="G576" s="57"/>
      <c r="H576" s="57"/>
    </row>
    <row r="577" spans="1:8" x14ac:dyDescent="0.25">
      <c r="A577" s="49"/>
      <c r="B577" s="56"/>
      <c r="C577" s="57"/>
      <c r="D577" s="57"/>
      <c r="E577" s="57"/>
      <c r="F577" s="57"/>
      <c r="G577" s="57"/>
      <c r="H577" s="57"/>
    </row>
    <row r="578" spans="1:8" x14ac:dyDescent="0.25">
      <c r="A578" s="49"/>
      <c r="B578" s="56"/>
      <c r="C578" s="57"/>
      <c r="D578" s="57"/>
      <c r="E578" s="57"/>
      <c r="F578" s="57"/>
      <c r="G578" s="57"/>
      <c r="H578" s="57"/>
    </row>
    <row r="579" spans="1:8" x14ac:dyDescent="0.25">
      <c r="A579" s="49"/>
      <c r="B579" s="56"/>
      <c r="C579" s="57"/>
      <c r="D579" s="57"/>
      <c r="E579" s="57"/>
      <c r="F579" s="57"/>
      <c r="G579" s="57"/>
      <c r="H579" s="57"/>
    </row>
    <row r="580" spans="1:8" x14ac:dyDescent="0.25">
      <c r="A580" s="49"/>
      <c r="B580" s="56"/>
      <c r="C580" s="57"/>
      <c r="D580" s="57"/>
      <c r="E580" s="57"/>
      <c r="F580" s="57"/>
      <c r="G580" s="57"/>
      <c r="H580" s="57"/>
    </row>
    <row r="581" spans="1:8" x14ac:dyDescent="0.25">
      <c r="A581" s="49"/>
      <c r="B581" s="56"/>
      <c r="C581" s="57"/>
      <c r="D581" s="57"/>
      <c r="E581" s="57"/>
      <c r="F581" s="57"/>
      <c r="G581" s="57"/>
      <c r="H581" s="57"/>
    </row>
    <row r="582" spans="1:8" x14ac:dyDescent="0.25">
      <c r="A582" s="49"/>
      <c r="B582" s="56"/>
      <c r="C582" s="57"/>
      <c r="D582" s="57"/>
      <c r="E582" s="57"/>
      <c r="F582" s="57"/>
      <c r="G582" s="57"/>
      <c r="H582" s="57"/>
    </row>
    <row r="583" spans="1:8" x14ac:dyDescent="0.25">
      <c r="A583" s="49"/>
      <c r="B583" s="56"/>
      <c r="C583" s="57"/>
      <c r="D583" s="57"/>
      <c r="E583" s="57"/>
      <c r="F583" s="57"/>
      <c r="G583" s="57"/>
      <c r="H583" s="57"/>
    </row>
    <row r="584" spans="1:8" x14ac:dyDescent="0.25">
      <c r="A584" s="49"/>
      <c r="B584" s="56"/>
      <c r="C584" s="57"/>
      <c r="D584" s="57"/>
      <c r="E584" s="57"/>
      <c r="F584" s="57"/>
      <c r="G584" s="57"/>
      <c r="H584" s="57"/>
    </row>
    <row r="585" spans="1:8" x14ac:dyDescent="0.25">
      <c r="A585" s="49"/>
      <c r="B585" s="56"/>
      <c r="C585" s="57"/>
      <c r="D585" s="57"/>
      <c r="E585" s="57"/>
      <c r="F585" s="57"/>
      <c r="G585" s="57"/>
      <c r="H585" s="57"/>
    </row>
    <row r="586" spans="1:8" x14ac:dyDescent="0.25">
      <c r="A586" s="49"/>
      <c r="B586" s="56"/>
      <c r="C586" s="57"/>
      <c r="D586" s="57"/>
      <c r="E586" s="57"/>
      <c r="F586" s="57"/>
      <c r="G586" s="57"/>
      <c r="H586" s="57"/>
    </row>
    <row r="587" spans="1:8" x14ac:dyDescent="0.25">
      <c r="A587" s="49"/>
      <c r="B587" s="56"/>
      <c r="C587" s="57"/>
      <c r="D587" s="57"/>
      <c r="E587" s="57"/>
      <c r="F587" s="57"/>
      <c r="G587" s="57"/>
      <c r="H587" s="57"/>
    </row>
    <row r="588" spans="1:8" x14ac:dyDescent="0.25">
      <c r="A588" s="49"/>
      <c r="B588" s="56"/>
      <c r="C588" s="57"/>
      <c r="D588" s="57"/>
      <c r="E588" s="57"/>
      <c r="F588" s="57"/>
      <c r="G588" s="57"/>
      <c r="H588" s="57"/>
    </row>
    <row r="589" spans="1:8" x14ac:dyDescent="0.25">
      <c r="A589" s="49"/>
      <c r="B589" s="56"/>
      <c r="C589" s="57"/>
      <c r="D589" s="57"/>
      <c r="E589" s="57"/>
      <c r="F589" s="57"/>
      <c r="G589" s="57"/>
      <c r="H589" s="57"/>
    </row>
    <row r="590" spans="1:8" x14ac:dyDescent="0.25">
      <c r="A590" s="49"/>
      <c r="B590" s="56"/>
      <c r="C590" s="57"/>
      <c r="D590" s="57"/>
      <c r="E590" s="57"/>
      <c r="F590" s="57"/>
      <c r="G590" s="57"/>
      <c r="H590" s="57"/>
    </row>
    <row r="591" spans="1:8" x14ac:dyDescent="0.25">
      <c r="A591" s="49"/>
      <c r="B591" s="56"/>
      <c r="C591" s="57"/>
      <c r="D591" s="57"/>
      <c r="E591" s="57"/>
      <c r="F591" s="57"/>
      <c r="G591" s="57"/>
      <c r="H591" s="57"/>
    </row>
    <row r="592" spans="1:8" x14ac:dyDescent="0.25">
      <c r="A592" s="49"/>
      <c r="B592" s="56"/>
      <c r="C592" s="57"/>
      <c r="D592" s="57"/>
      <c r="E592" s="57"/>
      <c r="F592" s="57"/>
      <c r="G592" s="57"/>
      <c r="H592" s="57"/>
    </row>
    <row r="593" spans="1:8" x14ac:dyDescent="0.25">
      <c r="A593" s="49"/>
      <c r="B593" s="56"/>
      <c r="C593" s="57"/>
      <c r="D593" s="57"/>
      <c r="E593" s="57"/>
      <c r="F593" s="57"/>
      <c r="G593" s="57"/>
      <c r="H593" s="57"/>
    </row>
    <row r="594" spans="1:8" x14ac:dyDescent="0.25">
      <c r="A594" s="49"/>
      <c r="B594" s="56"/>
      <c r="C594" s="57"/>
      <c r="D594" s="57"/>
      <c r="E594" s="57"/>
      <c r="F594" s="57"/>
      <c r="G594" s="57"/>
      <c r="H594" s="57"/>
    </row>
    <row r="595" spans="1:8" x14ac:dyDescent="0.25">
      <c r="A595" s="49"/>
      <c r="B595" s="56"/>
      <c r="C595" s="57"/>
      <c r="D595" s="57"/>
      <c r="E595" s="57"/>
      <c r="F595" s="57"/>
      <c r="G595" s="57"/>
      <c r="H595" s="57"/>
    </row>
    <row r="596" spans="1:8" x14ac:dyDescent="0.25">
      <c r="A596" s="49"/>
      <c r="B596" s="56"/>
      <c r="C596" s="57"/>
      <c r="D596" s="57"/>
      <c r="E596" s="57"/>
      <c r="F596" s="57"/>
      <c r="G596" s="57"/>
      <c r="H596" s="57"/>
    </row>
    <row r="597" spans="1:8" x14ac:dyDescent="0.25">
      <c r="A597" s="49"/>
      <c r="B597" s="56"/>
      <c r="C597" s="57"/>
      <c r="D597" s="57"/>
      <c r="E597" s="57"/>
      <c r="F597" s="57"/>
      <c r="G597" s="57"/>
      <c r="H597" s="57"/>
    </row>
    <row r="598" spans="1:8" x14ac:dyDescent="0.25">
      <c r="A598" s="49"/>
      <c r="B598" s="56"/>
      <c r="C598" s="57"/>
      <c r="D598" s="57"/>
      <c r="E598" s="57"/>
      <c r="F598" s="57"/>
      <c r="G598" s="57"/>
      <c r="H598" s="57"/>
    </row>
    <row r="599" spans="1:8" x14ac:dyDescent="0.25">
      <c r="A599" s="49"/>
      <c r="B599" s="56"/>
      <c r="C599" s="57"/>
      <c r="D599" s="57"/>
      <c r="E599" s="57"/>
      <c r="F599" s="57"/>
      <c r="G599" s="57"/>
      <c r="H599" s="57"/>
    </row>
    <row r="600" spans="1:8" x14ac:dyDescent="0.25">
      <c r="A600" s="49"/>
      <c r="B600" s="56"/>
      <c r="C600" s="57"/>
      <c r="D600" s="57"/>
      <c r="E600" s="57"/>
      <c r="F600" s="57"/>
      <c r="G600" s="57"/>
      <c r="H600" s="57"/>
    </row>
    <row r="601" spans="1:8" x14ac:dyDescent="0.25">
      <c r="A601" s="49"/>
      <c r="B601" s="56"/>
      <c r="C601" s="57"/>
      <c r="D601" s="57"/>
      <c r="E601" s="57"/>
      <c r="F601" s="57"/>
      <c r="G601" s="57"/>
      <c r="H601" s="57"/>
    </row>
    <row r="602" spans="1:8" x14ac:dyDescent="0.25">
      <c r="A602" s="49"/>
      <c r="B602" s="56"/>
      <c r="C602" s="57"/>
      <c r="D602" s="57"/>
      <c r="E602" s="57"/>
      <c r="F602" s="57"/>
      <c r="G602" s="57"/>
      <c r="H602" s="57"/>
    </row>
    <row r="603" spans="1:8" x14ac:dyDescent="0.25">
      <c r="A603" s="49"/>
      <c r="B603" s="56"/>
      <c r="C603" s="57"/>
      <c r="D603" s="57"/>
      <c r="E603" s="57"/>
      <c r="F603" s="57"/>
      <c r="G603" s="57"/>
      <c r="H603" s="57"/>
    </row>
    <row r="604" spans="1:8" x14ac:dyDescent="0.25">
      <c r="A604" s="49"/>
      <c r="B604" s="56"/>
      <c r="C604" s="57"/>
      <c r="D604" s="57"/>
      <c r="E604" s="57"/>
      <c r="F604" s="57"/>
      <c r="G604" s="57"/>
      <c r="H604" s="57"/>
    </row>
    <row r="605" spans="1:8" x14ac:dyDescent="0.25">
      <c r="A605" s="49"/>
      <c r="B605" s="56"/>
      <c r="C605" s="57"/>
      <c r="D605" s="57"/>
      <c r="E605" s="57"/>
      <c r="F605" s="57"/>
      <c r="G605" s="57"/>
      <c r="H605" s="57"/>
    </row>
    <row r="606" spans="1:8" x14ac:dyDescent="0.25">
      <c r="A606" s="49"/>
      <c r="B606" s="56"/>
      <c r="C606" s="57"/>
      <c r="D606" s="57"/>
      <c r="E606" s="57"/>
      <c r="F606" s="57"/>
      <c r="G606" s="57"/>
      <c r="H606" s="57"/>
    </row>
    <row r="607" spans="1:8" x14ac:dyDescent="0.25">
      <c r="A607" s="49"/>
      <c r="B607" s="56"/>
      <c r="C607" s="57"/>
      <c r="D607" s="57"/>
      <c r="E607" s="57"/>
      <c r="F607" s="57"/>
      <c r="G607" s="57"/>
      <c r="H607" s="57"/>
    </row>
    <row r="608" spans="1:8" x14ac:dyDescent="0.25">
      <c r="A608" s="49"/>
      <c r="B608" s="56"/>
      <c r="C608" s="57"/>
      <c r="D608" s="57"/>
      <c r="E608" s="57"/>
      <c r="F608" s="57"/>
      <c r="G608" s="57"/>
      <c r="H608" s="57"/>
    </row>
    <row r="609" spans="1:8" x14ac:dyDescent="0.25">
      <c r="A609" s="49"/>
      <c r="B609" s="56"/>
      <c r="C609" s="57"/>
      <c r="D609" s="57"/>
      <c r="E609" s="57"/>
      <c r="F609" s="57"/>
      <c r="G609" s="57"/>
      <c r="H609" s="57"/>
    </row>
    <row r="610" spans="1:8" x14ac:dyDescent="0.25">
      <c r="A610" s="49"/>
      <c r="B610" s="56"/>
      <c r="C610" s="57"/>
      <c r="D610" s="57"/>
      <c r="E610" s="57"/>
      <c r="F610" s="57"/>
      <c r="G610" s="57"/>
      <c r="H610" s="57"/>
    </row>
    <row r="611" spans="1:8" x14ac:dyDescent="0.25">
      <c r="A611" s="49"/>
      <c r="B611" s="56"/>
      <c r="C611" s="57"/>
      <c r="D611" s="57"/>
      <c r="E611" s="57"/>
      <c r="F611" s="57"/>
      <c r="G611" s="57"/>
      <c r="H611" s="57"/>
    </row>
    <row r="612" spans="1:8" x14ac:dyDescent="0.25">
      <c r="A612" s="49"/>
      <c r="B612" s="56"/>
      <c r="C612" s="57"/>
      <c r="D612" s="57"/>
      <c r="E612" s="57"/>
      <c r="F612" s="57"/>
      <c r="G612" s="57"/>
      <c r="H612" s="57"/>
    </row>
    <row r="613" spans="1:8" x14ac:dyDescent="0.25">
      <c r="A613" s="49"/>
      <c r="B613" s="56"/>
      <c r="C613" s="57"/>
      <c r="D613" s="57"/>
      <c r="E613" s="57"/>
      <c r="F613" s="57"/>
      <c r="G613" s="57"/>
      <c r="H613" s="57"/>
    </row>
    <row r="614" spans="1:8" x14ac:dyDescent="0.25">
      <c r="A614" s="49"/>
      <c r="B614" s="56"/>
      <c r="C614" s="57"/>
      <c r="D614" s="57"/>
      <c r="E614" s="57"/>
      <c r="F614" s="57"/>
      <c r="G614" s="57"/>
      <c r="H614" s="57"/>
    </row>
    <row r="615" spans="1:8" x14ac:dyDescent="0.25">
      <c r="A615" s="49"/>
      <c r="B615" s="56"/>
      <c r="C615" s="57"/>
      <c r="D615" s="57"/>
      <c r="E615" s="57"/>
      <c r="F615" s="57"/>
      <c r="G615" s="57"/>
      <c r="H615" s="57"/>
    </row>
    <row r="616" spans="1:8" x14ac:dyDescent="0.25">
      <c r="A616" s="49"/>
      <c r="B616" s="56"/>
      <c r="C616" s="57"/>
      <c r="D616" s="57"/>
      <c r="E616" s="57"/>
      <c r="F616" s="57"/>
      <c r="G616" s="57"/>
      <c r="H616" s="57"/>
    </row>
    <row r="617" spans="1:8" x14ac:dyDescent="0.25">
      <c r="A617" s="49"/>
      <c r="B617" s="56"/>
      <c r="C617" s="57"/>
      <c r="D617" s="57"/>
      <c r="E617" s="57"/>
      <c r="F617" s="57"/>
      <c r="G617" s="57"/>
      <c r="H617" s="57"/>
    </row>
    <row r="618" spans="1:8" x14ac:dyDescent="0.25">
      <c r="A618" s="49"/>
      <c r="B618" s="56"/>
      <c r="C618" s="57"/>
      <c r="D618" s="57"/>
      <c r="E618" s="57"/>
      <c r="F618" s="57"/>
      <c r="G618" s="57"/>
      <c r="H618" s="57"/>
    </row>
    <row r="619" spans="1:8" x14ac:dyDescent="0.25">
      <c r="A619" s="49"/>
      <c r="B619" s="56"/>
      <c r="C619" s="57"/>
      <c r="D619" s="57"/>
      <c r="E619" s="57"/>
      <c r="F619" s="57"/>
      <c r="G619" s="57"/>
      <c r="H619" s="57"/>
    </row>
    <row r="620" spans="1:8" x14ac:dyDescent="0.25">
      <c r="A620" s="49"/>
      <c r="B620" s="56"/>
      <c r="C620" s="57"/>
      <c r="D620" s="57"/>
      <c r="E620" s="57"/>
      <c r="F620" s="57"/>
      <c r="G620" s="57"/>
      <c r="H620" s="57"/>
    </row>
    <row r="621" spans="1:8" x14ac:dyDescent="0.25">
      <c r="A621" s="49"/>
      <c r="B621" s="56"/>
      <c r="C621" s="57"/>
      <c r="D621" s="57"/>
      <c r="E621" s="57"/>
      <c r="F621" s="57"/>
      <c r="G621" s="57"/>
      <c r="H621" s="57"/>
    </row>
    <row r="622" spans="1:8" x14ac:dyDescent="0.25">
      <c r="A622" s="49"/>
      <c r="B622" s="56"/>
      <c r="C622" s="57"/>
      <c r="D622" s="57"/>
      <c r="E622" s="57"/>
      <c r="F622" s="57"/>
      <c r="G622" s="57"/>
      <c r="H622" s="57"/>
    </row>
    <row r="623" spans="1:8" x14ac:dyDescent="0.25">
      <c r="A623" s="49"/>
      <c r="B623" s="56"/>
      <c r="C623" s="57"/>
      <c r="D623" s="57"/>
      <c r="E623" s="57"/>
      <c r="F623" s="57"/>
      <c r="G623" s="57"/>
      <c r="H623" s="57"/>
    </row>
    <row r="624" spans="1:8" x14ac:dyDescent="0.25">
      <c r="A624" s="49"/>
      <c r="B624" s="56"/>
      <c r="C624" s="57"/>
      <c r="D624" s="57"/>
      <c r="E624" s="57"/>
      <c r="F624" s="57"/>
      <c r="G624" s="57"/>
      <c r="H624" s="57"/>
    </row>
    <row r="625" spans="1:8" x14ac:dyDescent="0.25">
      <c r="A625" s="49"/>
      <c r="B625" s="56"/>
      <c r="C625" s="57"/>
      <c r="D625" s="57"/>
      <c r="E625" s="57"/>
      <c r="F625" s="57"/>
      <c r="G625" s="57"/>
      <c r="H625" s="57"/>
    </row>
    <row r="626" spans="1:8" x14ac:dyDescent="0.25">
      <c r="A626" s="49"/>
      <c r="B626" s="56"/>
      <c r="C626" s="57"/>
      <c r="D626" s="57"/>
      <c r="E626" s="57"/>
      <c r="F626" s="57"/>
      <c r="G626" s="57"/>
      <c r="H626" s="57"/>
    </row>
    <row r="627" spans="1:8" x14ac:dyDescent="0.25">
      <c r="A627" s="49"/>
      <c r="B627" s="56"/>
      <c r="C627" s="57"/>
      <c r="D627" s="57"/>
      <c r="E627" s="57"/>
      <c r="F627" s="57"/>
      <c r="G627" s="57"/>
      <c r="H627" s="57"/>
    </row>
    <row r="628" spans="1:8" x14ac:dyDescent="0.25">
      <c r="A628" s="49"/>
      <c r="B628" s="56"/>
      <c r="C628" s="57"/>
      <c r="D628" s="57"/>
      <c r="E628" s="57"/>
      <c r="F628" s="57"/>
      <c r="G628" s="57"/>
      <c r="H628" s="57"/>
    </row>
    <row r="629" spans="1:8" x14ac:dyDescent="0.25">
      <c r="A629" s="49"/>
      <c r="B629" s="56"/>
      <c r="C629" s="57"/>
      <c r="D629" s="57"/>
      <c r="E629" s="57"/>
      <c r="F629" s="57"/>
      <c r="G629" s="57"/>
      <c r="H629" s="57"/>
    </row>
    <row r="630" spans="1:8" x14ac:dyDescent="0.25">
      <c r="A630" s="49"/>
      <c r="B630" s="56"/>
      <c r="C630" s="57"/>
      <c r="D630" s="57"/>
      <c r="E630" s="57"/>
      <c r="F630" s="57"/>
      <c r="G630" s="57"/>
      <c r="H630" s="57"/>
    </row>
    <row r="631" spans="1:8" x14ac:dyDescent="0.25">
      <c r="A631" s="49"/>
      <c r="B631" s="56"/>
      <c r="C631" s="57"/>
      <c r="D631" s="57"/>
      <c r="E631" s="57"/>
      <c r="F631" s="57"/>
      <c r="G631" s="57"/>
      <c r="H631" s="57"/>
    </row>
    <row r="632" spans="1:8" x14ac:dyDescent="0.25">
      <c r="A632" s="49"/>
      <c r="B632" s="56"/>
      <c r="C632" s="57"/>
      <c r="D632" s="57"/>
      <c r="E632" s="57"/>
      <c r="F632" s="57"/>
      <c r="G632" s="57"/>
      <c r="H632" s="57"/>
    </row>
    <row r="633" spans="1:8" x14ac:dyDescent="0.25">
      <c r="A633" s="49"/>
      <c r="B633" s="56"/>
      <c r="C633" s="57"/>
      <c r="D633" s="57"/>
      <c r="E633" s="57"/>
      <c r="F633" s="57"/>
      <c r="G633" s="57"/>
      <c r="H633" s="57"/>
    </row>
    <row r="634" spans="1:8" x14ac:dyDescent="0.25">
      <c r="A634" s="49"/>
      <c r="B634" s="56"/>
      <c r="C634" s="57"/>
      <c r="D634" s="57"/>
      <c r="E634" s="57"/>
      <c r="F634" s="57"/>
      <c r="G634" s="57"/>
      <c r="H634" s="57"/>
    </row>
    <row r="635" spans="1:8" x14ac:dyDescent="0.25">
      <c r="A635" s="49"/>
      <c r="B635" s="56"/>
      <c r="C635" s="57"/>
      <c r="D635" s="57"/>
      <c r="E635" s="57"/>
      <c r="F635" s="57"/>
      <c r="G635" s="57"/>
      <c r="H635" s="57"/>
    </row>
    <row r="636" spans="1:8" x14ac:dyDescent="0.25">
      <c r="A636" s="49"/>
      <c r="B636" s="56"/>
      <c r="C636" s="57"/>
      <c r="D636" s="57"/>
      <c r="E636" s="57"/>
      <c r="F636" s="57"/>
      <c r="G636" s="57"/>
      <c r="H636" s="57"/>
    </row>
    <row r="637" spans="1:8" x14ac:dyDescent="0.25">
      <c r="A637" s="49"/>
      <c r="B637" s="56"/>
      <c r="C637" s="57"/>
      <c r="D637" s="57"/>
      <c r="E637" s="57"/>
      <c r="F637" s="57"/>
      <c r="G637" s="57"/>
      <c r="H637" s="57"/>
    </row>
    <row r="638" spans="1:8" x14ac:dyDescent="0.25">
      <c r="A638" s="49"/>
      <c r="B638" s="56"/>
      <c r="C638" s="57"/>
      <c r="D638" s="57"/>
      <c r="E638" s="57"/>
      <c r="F638" s="57"/>
      <c r="G638" s="57"/>
      <c r="H638" s="57"/>
    </row>
    <row r="639" spans="1:8" x14ac:dyDescent="0.25">
      <c r="A639" s="49"/>
      <c r="B639" s="56"/>
      <c r="C639" s="57"/>
      <c r="D639" s="57"/>
      <c r="E639" s="57"/>
      <c r="F639" s="57"/>
      <c r="G639" s="57"/>
      <c r="H639" s="57"/>
    </row>
    <row r="640" spans="1:8" x14ac:dyDescent="0.25">
      <c r="A640" s="49"/>
      <c r="B640" s="56"/>
      <c r="C640" s="57"/>
      <c r="D640" s="57"/>
      <c r="E640" s="57"/>
      <c r="F640" s="57"/>
      <c r="G640" s="57"/>
      <c r="H640" s="57"/>
    </row>
    <row r="641" spans="1:8" x14ac:dyDescent="0.25">
      <c r="A641" s="49"/>
      <c r="B641" s="56"/>
      <c r="C641" s="57"/>
      <c r="D641" s="57"/>
      <c r="E641" s="57"/>
      <c r="F641" s="57"/>
      <c r="G641" s="57"/>
      <c r="H641" s="57"/>
    </row>
    <row r="642" spans="1:8" x14ac:dyDescent="0.25">
      <c r="A642" s="49"/>
      <c r="B642" s="56"/>
      <c r="C642" s="57"/>
      <c r="D642" s="57"/>
      <c r="E642" s="57"/>
      <c r="F642" s="57"/>
      <c r="G642" s="57"/>
      <c r="H642" s="57"/>
    </row>
    <row r="643" spans="1:8" x14ac:dyDescent="0.25">
      <c r="A643" s="49"/>
      <c r="B643" s="56"/>
      <c r="C643" s="57"/>
      <c r="D643" s="57"/>
      <c r="E643" s="57"/>
      <c r="F643" s="57"/>
      <c r="G643" s="57"/>
      <c r="H643" s="57"/>
    </row>
    <row r="644" spans="1:8" x14ac:dyDescent="0.25">
      <c r="A644" s="49"/>
      <c r="B644" s="56"/>
      <c r="C644" s="57"/>
      <c r="D644" s="57"/>
      <c r="E644" s="57"/>
      <c r="F644" s="57"/>
      <c r="G644" s="57"/>
      <c r="H644" s="57"/>
    </row>
    <row r="645" spans="1:8" x14ac:dyDescent="0.25">
      <c r="A645" s="49"/>
      <c r="B645" s="56"/>
      <c r="C645" s="57"/>
      <c r="D645" s="57"/>
      <c r="E645" s="57"/>
      <c r="F645" s="57"/>
      <c r="G645" s="57"/>
      <c r="H645" s="57"/>
    </row>
    <row r="646" spans="1:8" x14ac:dyDescent="0.25">
      <c r="A646" s="49"/>
      <c r="B646" s="56"/>
      <c r="C646" s="57"/>
      <c r="D646" s="57"/>
      <c r="E646" s="57"/>
      <c r="F646" s="57"/>
      <c r="G646" s="57"/>
      <c r="H646" s="57"/>
    </row>
    <row r="647" spans="1:8" x14ac:dyDescent="0.25">
      <c r="A647" s="49"/>
      <c r="B647" s="56"/>
      <c r="C647" s="57"/>
      <c r="D647" s="57"/>
      <c r="E647" s="57"/>
      <c r="F647" s="57"/>
      <c r="G647" s="57"/>
      <c r="H647" s="57"/>
    </row>
    <row r="648" spans="1:8" x14ac:dyDescent="0.25">
      <c r="A648" s="49"/>
      <c r="B648" s="56"/>
      <c r="C648" s="57"/>
      <c r="D648" s="57"/>
      <c r="E648" s="57"/>
      <c r="F648" s="57"/>
      <c r="G648" s="57"/>
      <c r="H648" s="57"/>
    </row>
    <row r="649" spans="1:8" x14ac:dyDescent="0.25">
      <c r="A649" s="49"/>
      <c r="B649" s="56"/>
      <c r="C649" s="57"/>
      <c r="D649" s="57"/>
      <c r="E649" s="57"/>
      <c r="F649" s="57"/>
      <c r="G649" s="57"/>
      <c r="H649" s="57"/>
    </row>
    <row r="650" spans="1:8" x14ac:dyDescent="0.25">
      <c r="A650" s="49"/>
      <c r="B650" s="56"/>
      <c r="C650" s="57"/>
      <c r="D650" s="57"/>
      <c r="E650" s="57"/>
      <c r="F650" s="57"/>
      <c r="G650" s="57"/>
      <c r="H650" s="57"/>
    </row>
    <row r="651" spans="1:8" x14ac:dyDescent="0.25">
      <c r="A651" s="49"/>
      <c r="B651" s="56"/>
      <c r="C651" s="57"/>
      <c r="D651" s="57"/>
      <c r="E651" s="57"/>
      <c r="F651" s="57"/>
      <c r="G651" s="57"/>
      <c r="H651" s="57"/>
    </row>
    <row r="652" spans="1:8" x14ac:dyDescent="0.25">
      <c r="A652" s="49"/>
      <c r="B652" s="56"/>
      <c r="C652" s="57"/>
      <c r="D652" s="57"/>
      <c r="E652" s="57"/>
      <c r="F652" s="57"/>
      <c r="G652" s="57"/>
      <c r="H652" s="57"/>
    </row>
    <row r="653" spans="1:8" x14ac:dyDescent="0.25">
      <c r="A653" s="49"/>
      <c r="B653" s="56"/>
      <c r="C653" s="57"/>
      <c r="D653" s="57"/>
      <c r="E653" s="57"/>
      <c r="F653" s="57"/>
      <c r="G653" s="57"/>
      <c r="H653" s="57"/>
    </row>
    <row r="654" spans="1:8" x14ac:dyDescent="0.25">
      <c r="A654" s="49"/>
      <c r="B654" s="56"/>
      <c r="C654" s="57"/>
      <c r="D654" s="57"/>
      <c r="E654" s="57"/>
      <c r="F654" s="57"/>
      <c r="G654" s="57"/>
      <c r="H654" s="57"/>
    </row>
    <row r="655" spans="1:8" x14ac:dyDescent="0.25">
      <c r="A655" s="49"/>
      <c r="B655" s="56"/>
      <c r="C655" s="57"/>
      <c r="D655" s="57"/>
      <c r="E655" s="57"/>
      <c r="F655" s="57"/>
      <c r="G655" s="57"/>
      <c r="H655" s="57"/>
    </row>
    <row r="656" spans="1:8" x14ac:dyDescent="0.25">
      <c r="A656" s="49"/>
      <c r="B656" s="56"/>
      <c r="C656" s="57"/>
      <c r="D656" s="57"/>
      <c r="E656" s="57"/>
      <c r="F656" s="57"/>
      <c r="G656" s="57"/>
      <c r="H656" s="57"/>
    </row>
    <row r="657" spans="1:8" x14ac:dyDescent="0.25">
      <c r="A657" s="49"/>
      <c r="B657" s="56"/>
      <c r="C657" s="57"/>
      <c r="D657" s="57"/>
      <c r="E657" s="57"/>
      <c r="F657" s="57"/>
      <c r="G657" s="57"/>
      <c r="H657" s="57"/>
    </row>
    <row r="658" spans="1:8" x14ac:dyDescent="0.25">
      <c r="A658" s="49"/>
      <c r="B658" s="56"/>
      <c r="C658" s="57"/>
      <c r="D658" s="57"/>
      <c r="E658" s="57"/>
      <c r="F658" s="57"/>
      <c r="G658" s="57"/>
      <c r="H658" s="57"/>
    </row>
    <row r="659" spans="1:8" x14ac:dyDescent="0.25">
      <c r="A659" s="49"/>
      <c r="B659" s="56"/>
      <c r="C659" s="57"/>
      <c r="D659" s="57"/>
      <c r="E659" s="57"/>
      <c r="F659" s="57"/>
      <c r="G659" s="57"/>
      <c r="H659" s="57"/>
    </row>
    <row r="660" spans="1:8" x14ac:dyDescent="0.25">
      <c r="A660" s="49"/>
      <c r="B660" s="56"/>
      <c r="C660" s="57"/>
      <c r="D660" s="57"/>
      <c r="E660" s="57"/>
      <c r="F660" s="57"/>
      <c r="G660" s="57"/>
      <c r="H660" s="57"/>
    </row>
    <row r="661" spans="1:8" x14ac:dyDescent="0.25">
      <c r="A661" s="49"/>
      <c r="B661" s="56"/>
      <c r="C661" s="57"/>
      <c r="D661" s="57"/>
      <c r="E661" s="57"/>
      <c r="F661" s="57"/>
      <c r="G661" s="57"/>
      <c r="H661" s="57"/>
    </row>
    <row r="662" spans="1:8" x14ac:dyDescent="0.25">
      <c r="A662" s="49"/>
      <c r="B662" s="56"/>
      <c r="C662" s="57"/>
      <c r="D662" s="57"/>
      <c r="E662" s="57"/>
      <c r="F662" s="57"/>
      <c r="G662" s="57"/>
      <c r="H662" s="57"/>
    </row>
    <row r="663" spans="1:8" x14ac:dyDescent="0.25">
      <c r="A663" s="49"/>
      <c r="B663" s="56"/>
      <c r="C663" s="57"/>
      <c r="D663" s="57"/>
      <c r="E663" s="57"/>
      <c r="F663" s="57"/>
      <c r="G663" s="57"/>
      <c r="H663" s="57"/>
    </row>
    <row r="664" spans="1:8" x14ac:dyDescent="0.25">
      <c r="A664" s="49"/>
      <c r="B664" s="56"/>
      <c r="C664" s="57"/>
      <c r="D664" s="57"/>
      <c r="E664" s="57"/>
      <c r="F664" s="57"/>
      <c r="G664" s="57"/>
      <c r="H664" s="57"/>
    </row>
    <row r="665" spans="1:8" x14ac:dyDescent="0.25">
      <c r="A665" s="49"/>
      <c r="B665" s="56"/>
      <c r="C665" s="57"/>
      <c r="D665" s="57"/>
      <c r="E665" s="57"/>
      <c r="F665" s="57"/>
      <c r="G665" s="57"/>
      <c r="H665" s="57"/>
    </row>
    <row r="666" spans="1:8" x14ac:dyDescent="0.25">
      <c r="A666" s="49"/>
      <c r="B666" s="56"/>
      <c r="C666" s="57"/>
      <c r="D666" s="57"/>
      <c r="E666" s="57"/>
      <c r="F666" s="57"/>
      <c r="G666" s="57"/>
      <c r="H666" s="57"/>
    </row>
    <row r="667" spans="1:8" x14ac:dyDescent="0.25">
      <c r="A667" s="49"/>
      <c r="B667" s="56"/>
      <c r="C667" s="57"/>
      <c r="D667" s="57"/>
      <c r="E667" s="57"/>
      <c r="F667" s="57"/>
      <c r="G667" s="57"/>
      <c r="H667" s="57"/>
    </row>
    <row r="668" spans="1:8" x14ac:dyDescent="0.25">
      <c r="A668" s="49"/>
      <c r="B668" s="56"/>
      <c r="C668" s="57"/>
      <c r="D668" s="57"/>
      <c r="E668" s="57"/>
      <c r="F668" s="57"/>
      <c r="G668" s="57"/>
      <c r="H668" s="57"/>
    </row>
    <row r="669" spans="1:8" x14ac:dyDescent="0.25">
      <c r="A669" s="49"/>
      <c r="B669" s="56"/>
      <c r="C669" s="57"/>
      <c r="D669" s="57"/>
      <c r="E669" s="57"/>
      <c r="F669" s="57"/>
      <c r="G669" s="57"/>
      <c r="H669" s="57"/>
    </row>
    <row r="670" spans="1:8" x14ac:dyDescent="0.25">
      <c r="A670" s="49"/>
      <c r="B670" s="56"/>
      <c r="C670" s="57"/>
      <c r="D670" s="57"/>
      <c r="E670" s="57"/>
      <c r="F670" s="57"/>
      <c r="G670" s="57"/>
      <c r="H670" s="57"/>
    </row>
    <row r="671" spans="1:8" x14ac:dyDescent="0.25">
      <c r="A671" s="49"/>
      <c r="B671" s="56"/>
      <c r="C671" s="57"/>
      <c r="D671" s="57"/>
      <c r="E671" s="57"/>
      <c r="F671" s="57"/>
      <c r="G671" s="57"/>
      <c r="H671" s="57"/>
    </row>
    <row r="672" spans="1:8" x14ac:dyDescent="0.25">
      <c r="A672" s="49"/>
      <c r="B672" s="56"/>
      <c r="C672" s="57"/>
      <c r="D672" s="57"/>
      <c r="E672" s="57"/>
      <c r="F672" s="57"/>
      <c r="G672" s="57"/>
      <c r="H672" s="57"/>
    </row>
    <row r="673" spans="1:8" x14ac:dyDescent="0.25">
      <c r="A673" s="49"/>
      <c r="B673" s="56"/>
      <c r="C673" s="57"/>
      <c r="D673" s="57"/>
      <c r="E673" s="57"/>
      <c r="F673" s="57"/>
      <c r="G673" s="57"/>
      <c r="H673" s="57"/>
    </row>
    <row r="674" spans="1:8" x14ac:dyDescent="0.25">
      <c r="A674" s="49"/>
      <c r="B674" s="56"/>
      <c r="C674" s="57"/>
      <c r="D674" s="57"/>
      <c r="E674" s="57"/>
      <c r="F674" s="57"/>
      <c r="G674" s="57"/>
      <c r="H674" s="57"/>
    </row>
    <row r="675" spans="1:8" x14ac:dyDescent="0.25">
      <c r="A675" s="49"/>
      <c r="B675" s="56"/>
      <c r="C675" s="57"/>
      <c r="D675" s="57"/>
      <c r="E675" s="57"/>
      <c r="F675" s="57"/>
      <c r="G675" s="57"/>
      <c r="H675" s="57"/>
    </row>
    <row r="676" spans="1:8" x14ac:dyDescent="0.25">
      <c r="A676" s="49"/>
      <c r="B676" s="56"/>
      <c r="C676" s="57"/>
      <c r="D676" s="57"/>
      <c r="E676" s="57"/>
      <c r="F676" s="57"/>
      <c r="G676" s="57"/>
      <c r="H676" s="57"/>
    </row>
    <row r="677" spans="1:8" x14ac:dyDescent="0.25">
      <c r="A677" s="49"/>
      <c r="B677" s="56"/>
      <c r="C677" s="57"/>
      <c r="D677" s="57"/>
      <c r="E677" s="57"/>
      <c r="F677" s="57"/>
      <c r="G677" s="57"/>
      <c r="H677" s="57"/>
    </row>
    <row r="678" spans="1:8" x14ac:dyDescent="0.25">
      <c r="A678" s="49"/>
      <c r="B678" s="56"/>
      <c r="C678" s="57"/>
      <c r="D678" s="57"/>
      <c r="E678" s="57"/>
      <c r="F678" s="57"/>
      <c r="G678" s="57"/>
      <c r="H678" s="57"/>
    </row>
    <row r="679" spans="1:8" x14ac:dyDescent="0.25">
      <c r="A679" s="49"/>
      <c r="B679" s="56"/>
      <c r="C679" s="57"/>
      <c r="D679" s="57"/>
      <c r="E679" s="57"/>
      <c r="F679" s="57"/>
      <c r="G679" s="57"/>
      <c r="H679" s="57"/>
    </row>
    <row r="680" spans="1:8" x14ac:dyDescent="0.25">
      <c r="A680" s="49"/>
      <c r="B680" s="56"/>
      <c r="C680" s="57"/>
      <c r="D680" s="57"/>
      <c r="E680" s="57"/>
      <c r="F680" s="57"/>
      <c r="G680" s="57"/>
      <c r="H680" s="57"/>
    </row>
    <row r="681" spans="1:8" x14ac:dyDescent="0.25">
      <c r="A681" s="49"/>
      <c r="B681" s="56"/>
      <c r="C681" s="57"/>
      <c r="D681" s="57"/>
      <c r="E681" s="57"/>
      <c r="F681" s="57"/>
      <c r="G681" s="57"/>
      <c r="H681" s="57"/>
    </row>
    <row r="682" spans="1:8" x14ac:dyDescent="0.25">
      <c r="A682" s="49"/>
      <c r="B682" s="56"/>
      <c r="C682" s="57"/>
      <c r="D682" s="57"/>
      <c r="E682" s="57"/>
      <c r="F682" s="57"/>
      <c r="G682" s="57"/>
      <c r="H682" s="57"/>
    </row>
    <row r="683" spans="1:8" x14ac:dyDescent="0.25">
      <c r="A683" s="49"/>
      <c r="B683" s="56"/>
      <c r="C683" s="57"/>
      <c r="D683" s="57"/>
      <c r="E683" s="57"/>
      <c r="F683" s="57"/>
      <c r="G683" s="57"/>
      <c r="H683" s="57"/>
    </row>
    <row r="684" spans="1:8" x14ac:dyDescent="0.25">
      <c r="A684" s="49"/>
      <c r="B684" s="56"/>
      <c r="C684" s="57"/>
      <c r="D684" s="57"/>
      <c r="E684" s="57"/>
      <c r="F684" s="57"/>
      <c r="G684" s="57"/>
      <c r="H684" s="57"/>
    </row>
    <row r="685" spans="1:8" x14ac:dyDescent="0.25">
      <c r="A685" s="49"/>
      <c r="B685" s="56"/>
      <c r="C685" s="57"/>
      <c r="D685" s="57"/>
      <c r="E685" s="57"/>
      <c r="F685" s="57"/>
      <c r="G685" s="57"/>
      <c r="H685" s="57"/>
    </row>
    <row r="686" spans="1:8" x14ac:dyDescent="0.25">
      <c r="A686" s="49"/>
      <c r="B686" s="56"/>
      <c r="C686" s="57"/>
      <c r="D686" s="57"/>
      <c r="E686" s="57"/>
      <c r="F686" s="57"/>
      <c r="G686" s="57"/>
      <c r="H686" s="57"/>
    </row>
    <row r="687" spans="1:8" x14ac:dyDescent="0.25">
      <c r="A687" s="49"/>
      <c r="B687" s="56"/>
      <c r="C687" s="57"/>
      <c r="D687" s="57"/>
      <c r="E687" s="57"/>
      <c r="F687" s="57"/>
      <c r="G687" s="57"/>
      <c r="H687" s="57"/>
    </row>
    <row r="688" spans="1:8" x14ac:dyDescent="0.25">
      <c r="A688" s="49"/>
      <c r="B688" s="56"/>
      <c r="C688" s="57"/>
      <c r="D688" s="57"/>
      <c r="E688" s="57"/>
      <c r="F688" s="57"/>
      <c r="G688" s="57"/>
      <c r="H688" s="57"/>
    </row>
    <row r="689" spans="1:8" x14ac:dyDescent="0.25">
      <c r="A689" s="49"/>
      <c r="B689" s="56"/>
      <c r="C689" s="57"/>
      <c r="D689" s="57"/>
      <c r="E689" s="57"/>
      <c r="F689" s="57"/>
      <c r="G689" s="57"/>
      <c r="H689" s="57"/>
    </row>
    <row r="690" spans="1:8" x14ac:dyDescent="0.25">
      <c r="A690" s="49"/>
      <c r="B690" s="56"/>
      <c r="C690" s="57"/>
      <c r="D690" s="57"/>
      <c r="E690" s="57"/>
      <c r="F690" s="57"/>
      <c r="G690" s="57"/>
      <c r="H690" s="57"/>
    </row>
    <row r="691" spans="1:8" x14ac:dyDescent="0.25">
      <c r="A691" s="49"/>
      <c r="B691" s="56"/>
      <c r="C691" s="57"/>
      <c r="D691" s="57"/>
      <c r="E691" s="57"/>
      <c r="F691" s="57"/>
      <c r="G691" s="57"/>
      <c r="H691" s="57"/>
    </row>
    <row r="692" spans="1:8" x14ac:dyDescent="0.25">
      <c r="A692" s="49"/>
      <c r="B692" s="56"/>
      <c r="C692" s="57"/>
      <c r="D692" s="57"/>
      <c r="E692" s="57"/>
      <c r="F692" s="57"/>
      <c r="G692" s="57"/>
      <c r="H692" s="57"/>
    </row>
    <row r="693" spans="1:8" x14ac:dyDescent="0.25">
      <c r="A693" s="49"/>
      <c r="B693" s="56"/>
      <c r="C693" s="57"/>
      <c r="D693" s="57"/>
      <c r="E693" s="57"/>
      <c r="F693" s="57"/>
      <c r="G693" s="57"/>
      <c r="H693" s="57"/>
    </row>
    <row r="694" spans="1:8" x14ac:dyDescent="0.25">
      <c r="A694" s="49"/>
      <c r="B694" s="56"/>
      <c r="C694" s="57"/>
      <c r="D694" s="57"/>
      <c r="E694" s="57"/>
      <c r="F694" s="57"/>
      <c r="G694" s="57"/>
      <c r="H694" s="57"/>
    </row>
    <row r="695" spans="1:8" x14ac:dyDescent="0.25">
      <c r="A695" s="49"/>
      <c r="B695" s="56"/>
      <c r="C695" s="57"/>
      <c r="D695" s="57"/>
      <c r="E695" s="57"/>
      <c r="F695" s="57"/>
      <c r="G695" s="57"/>
      <c r="H695" s="57"/>
    </row>
    <row r="696" spans="1:8" x14ac:dyDescent="0.25">
      <c r="A696" s="49"/>
      <c r="B696" s="56"/>
      <c r="C696" s="57"/>
      <c r="D696" s="57"/>
      <c r="E696" s="57"/>
      <c r="F696" s="57"/>
      <c r="G696" s="57"/>
      <c r="H696" s="57"/>
    </row>
    <row r="697" spans="1:8" x14ac:dyDescent="0.25">
      <c r="A697" s="49"/>
      <c r="B697" s="56"/>
      <c r="C697" s="57"/>
      <c r="D697" s="57"/>
      <c r="E697" s="57"/>
      <c r="F697" s="57"/>
      <c r="G697" s="57"/>
      <c r="H697" s="57"/>
    </row>
    <row r="698" spans="1:8" x14ac:dyDescent="0.25">
      <c r="A698" s="49"/>
      <c r="B698" s="56"/>
      <c r="C698" s="57"/>
      <c r="D698" s="57"/>
      <c r="E698" s="57"/>
      <c r="F698" s="57"/>
      <c r="G698" s="57"/>
      <c r="H698" s="57"/>
    </row>
    <row r="699" spans="1:8" x14ac:dyDescent="0.25">
      <c r="A699" s="49"/>
      <c r="B699" s="56"/>
      <c r="C699" s="57"/>
      <c r="D699" s="57"/>
      <c r="E699" s="57"/>
      <c r="F699" s="57"/>
      <c r="G699" s="57"/>
      <c r="H699" s="57"/>
    </row>
    <row r="700" spans="1:8" x14ac:dyDescent="0.25">
      <c r="A700" s="49"/>
      <c r="B700" s="56"/>
      <c r="C700" s="57"/>
      <c r="D700" s="57"/>
      <c r="E700" s="57"/>
      <c r="F700" s="57"/>
      <c r="G700" s="57"/>
      <c r="H700" s="57"/>
    </row>
    <row r="701" spans="1:8" x14ac:dyDescent="0.25">
      <c r="A701" s="49"/>
      <c r="B701" s="56"/>
      <c r="C701" s="57"/>
      <c r="D701" s="57"/>
      <c r="E701" s="57"/>
      <c r="F701" s="57"/>
      <c r="G701" s="57"/>
      <c r="H701" s="57"/>
    </row>
    <row r="702" spans="1:8" x14ac:dyDescent="0.25">
      <c r="A702" s="49"/>
      <c r="B702" s="56"/>
      <c r="C702" s="57"/>
      <c r="D702" s="57"/>
      <c r="E702" s="57"/>
      <c r="F702" s="57"/>
      <c r="G702" s="57"/>
      <c r="H702" s="57"/>
    </row>
    <row r="703" spans="1:8" x14ac:dyDescent="0.25">
      <c r="A703" s="49"/>
      <c r="B703" s="56"/>
      <c r="C703" s="57"/>
      <c r="D703" s="57"/>
      <c r="E703" s="57"/>
      <c r="F703" s="57"/>
      <c r="G703" s="57"/>
      <c r="H703" s="57"/>
    </row>
    <row r="704" spans="1:8" x14ac:dyDescent="0.25">
      <c r="A704" s="49"/>
      <c r="B704" s="56"/>
      <c r="C704" s="57"/>
      <c r="D704" s="57"/>
      <c r="E704" s="57"/>
      <c r="F704" s="57"/>
      <c r="G704" s="57"/>
      <c r="H704" s="57"/>
    </row>
    <row r="705" spans="1:8" x14ac:dyDescent="0.25">
      <c r="A705" s="49"/>
      <c r="B705" s="56"/>
      <c r="C705" s="57"/>
      <c r="D705" s="57"/>
      <c r="E705" s="57"/>
      <c r="F705" s="57"/>
      <c r="G705" s="57"/>
      <c r="H705" s="57"/>
    </row>
    <row r="706" spans="1:8" x14ac:dyDescent="0.25">
      <c r="A706" s="49"/>
      <c r="B706" s="56"/>
      <c r="C706" s="57"/>
      <c r="D706" s="57"/>
      <c r="E706" s="57"/>
      <c r="F706" s="57"/>
      <c r="G706" s="57"/>
      <c r="H706" s="57"/>
    </row>
    <row r="707" spans="1:8" x14ac:dyDescent="0.25">
      <c r="A707" s="49"/>
      <c r="B707" s="56"/>
      <c r="C707" s="57"/>
      <c r="D707" s="57"/>
      <c r="E707" s="57"/>
      <c r="F707" s="57"/>
      <c r="G707" s="57"/>
      <c r="H707" s="57"/>
    </row>
    <row r="708" spans="1:8" x14ac:dyDescent="0.25">
      <c r="A708" s="49"/>
      <c r="B708" s="56"/>
      <c r="C708" s="57"/>
      <c r="D708" s="57"/>
      <c r="E708" s="57"/>
      <c r="F708" s="57"/>
      <c r="G708" s="57"/>
      <c r="H708" s="57"/>
    </row>
    <row r="709" spans="1:8" x14ac:dyDescent="0.25">
      <c r="A709" s="49"/>
      <c r="B709" s="56"/>
      <c r="C709" s="57"/>
      <c r="D709" s="57"/>
      <c r="E709" s="57"/>
      <c r="F709" s="57"/>
      <c r="G709" s="57"/>
      <c r="H709" s="57"/>
    </row>
    <row r="710" spans="1:8" x14ac:dyDescent="0.25">
      <c r="A710" s="49"/>
      <c r="B710" s="56"/>
      <c r="C710" s="57"/>
      <c r="D710" s="57"/>
      <c r="E710" s="57"/>
      <c r="F710" s="57"/>
      <c r="G710" s="57"/>
      <c r="H710" s="57"/>
    </row>
    <row r="711" spans="1:8" x14ac:dyDescent="0.25">
      <c r="A711" s="49"/>
      <c r="B711" s="56"/>
      <c r="C711" s="57"/>
      <c r="D711" s="57"/>
      <c r="E711" s="57"/>
      <c r="F711" s="57"/>
      <c r="G711" s="57"/>
      <c r="H711" s="57"/>
    </row>
    <row r="712" spans="1:8" x14ac:dyDescent="0.25">
      <c r="A712" s="49"/>
      <c r="B712" s="56"/>
      <c r="C712" s="57"/>
      <c r="D712" s="57"/>
      <c r="E712" s="57"/>
      <c r="F712" s="57"/>
      <c r="G712" s="57"/>
      <c r="H712" s="57"/>
    </row>
    <row r="713" spans="1:8" x14ac:dyDescent="0.25">
      <c r="A713" s="49"/>
      <c r="B713" s="56"/>
      <c r="C713" s="57"/>
      <c r="D713" s="57"/>
      <c r="E713" s="57"/>
      <c r="F713" s="57"/>
      <c r="G713" s="57"/>
      <c r="H713" s="57"/>
    </row>
    <row r="714" spans="1:8" x14ac:dyDescent="0.25">
      <c r="A714" s="49"/>
      <c r="B714" s="56"/>
      <c r="C714" s="57"/>
      <c r="D714" s="57"/>
      <c r="E714" s="57"/>
      <c r="F714" s="57"/>
      <c r="G714" s="57"/>
      <c r="H714" s="57"/>
    </row>
    <row r="715" spans="1:8" x14ac:dyDescent="0.25">
      <c r="A715" s="49"/>
      <c r="B715" s="56"/>
      <c r="C715" s="57"/>
      <c r="D715" s="57"/>
      <c r="E715" s="57"/>
      <c r="F715" s="57"/>
      <c r="G715" s="57"/>
      <c r="H715" s="57"/>
    </row>
    <row r="716" spans="1:8" x14ac:dyDescent="0.25">
      <c r="A716" s="49"/>
      <c r="B716" s="56"/>
      <c r="C716" s="57"/>
      <c r="D716" s="57"/>
      <c r="E716" s="57"/>
      <c r="F716" s="57"/>
      <c r="G716" s="57"/>
      <c r="H716" s="57"/>
    </row>
    <row r="717" spans="1:8" x14ac:dyDescent="0.25">
      <c r="A717" s="49"/>
      <c r="B717" s="56"/>
      <c r="C717" s="57"/>
      <c r="D717" s="57"/>
      <c r="E717" s="57"/>
      <c r="F717" s="57"/>
      <c r="G717" s="57"/>
      <c r="H717" s="57"/>
    </row>
    <row r="718" spans="1:8" x14ac:dyDescent="0.25">
      <c r="A718" s="49"/>
      <c r="B718" s="56"/>
      <c r="C718" s="57"/>
      <c r="D718" s="57"/>
      <c r="E718" s="57"/>
      <c r="F718" s="57"/>
      <c r="G718" s="57"/>
      <c r="H718" s="57"/>
    </row>
    <row r="719" spans="1:8" x14ac:dyDescent="0.25">
      <c r="A719" s="49"/>
      <c r="B719" s="56"/>
      <c r="C719" s="57"/>
      <c r="D719" s="57"/>
      <c r="E719" s="57"/>
      <c r="F719" s="57"/>
      <c r="G719" s="57"/>
      <c r="H719" s="57"/>
    </row>
    <row r="720" spans="1:8" x14ac:dyDescent="0.25">
      <c r="A720" s="49"/>
      <c r="B720" s="56"/>
      <c r="C720" s="57"/>
      <c r="D720" s="57"/>
      <c r="E720" s="57"/>
      <c r="F720" s="57"/>
      <c r="G720" s="57"/>
      <c r="H720" s="57"/>
    </row>
    <row r="721" spans="1:8" x14ac:dyDescent="0.25">
      <c r="A721" s="49"/>
      <c r="B721" s="56"/>
      <c r="C721" s="57"/>
      <c r="D721" s="57"/>
      <c r="E721" s="57"/>
      <c r="F721" s="57"/>
      <c r="G721" s="57"/>
      <c r="H721" s="57"/>
    </row>
    <row r="722" spans="1:8" x14ac:dyDescent="0.25">
      <c r="A722" s="49"/>
      <c r="B722" s="56"/>
      <c r="C722" s="57"/>
      <c r="D722" s="57"/>
      <c r="E722" s="57"/>
      <c r="F722" s="57"/>
      <c r="G722" s="57"/>
      <c r="H722" s="57"/>
    </row>
    <row r="723" spans="1:8" x14ac:dyDescent="0.25">
      <c r="A723" s="49"/>
      <c r="B723" s="56"/>
      <c r="C723" s="57"/>
      <c r="D723" s="57"/>
      <c r="E723" s="57"/>
      <c r="F723" s="57"/>
      <c r="G723" s="57"/>
      <c r="H723" s="57"/>
    </row>
    <row r="724" spans="1:8" x14ac:dyDescent="0.25">
      <c r="A724" s="49"/>
      <c r="B724" s="56"/>
      <c r="C724" s="57"/>
      <c r="D724" s="57"/>
      <c r="E724" s="57"/>
      <c r="F724" s="57"/>
      <c r="G724" s="57"/>
      <c r="H724" s="57"/>
    </row>
    <row r="725" spans="1:8" x14ac:dyDescent="0.25">
      <c r="A725" s="49"/>
      <c r="B725" s="56"/>
      <c r="C725" s="57"/>
      <c r="D725" s="57"/>
      <c r="E725" s="57"/>
      <c r="F725" s="57"/>
      <c r="G725" s="57"/>
      <c r="H725" s="57"/>
    </row>
    <row r="726" spans="1:8" x14ac:dyDescent="0.25">
      <c r="A726" s="49"/>
      <c r="B726" s="56"/>
      <c r="C726" s="57"/>
      <c r="D726" s="57"/>
      <c r="E726" s="57"/>
      <c r="F726" s="57"/>
      <c r="G726" s="57"/>
      <c r="H726" s="57"/>
    </row>
    <row r="727" spans="1:8" x14ac:dyDescent="0.25">
      <c r="A727" s="49"/>
      <c r="B727" s="56"/>
      <c r="C727" s="57"/>
      <c r="D727" s="57"/>
      <c r="E727" s="57"/>
      <c r="F727" s="57"/>
      <c r="G727" s="57"/>
      <c r="H727" s="57"/>
    </row>
    <row r="728" spans="1:8" x14ac:dyDescent="0.25">
      <c r="A728" s="49"/>
      <c r="B728" s="56"/>
      <c r="C728" s="57"/>
      <c r="D728" s="57"/>
      <c r="E728" s="57"/>
      <c r="F728" s="57"/>
      <c r="G728" s="57"/>
      <c r="H728" s="57"/>
    </row>
    <row r="729" spans="1:8" x14ac:dyDescent="0.25">
      <c r="A729" s="49"/>
      <c r="B729" s="56"/>
      <c r="C729" s="57"/>
      <c r="D729" s="57"/>
      <c r="E729" s="57"/>
      <c r="F729" s="57"/>
      <c r="G729" s="57"/>
      <c r="H729" s="57"/>
    </row>
    <row r="730" spans="1:8" x14ac:dyDescent="0.25">
      <c r="A730" s="49"/>
      <c r="B730" s="56"/>
      <c r="C730" s="57"/>
      <c r="D730" s="57"/>
      <c r="E730" s="57"/>
      <c r="F730" s="57"/>
      <c r="G730" s="57"/>
      <c r="H730" s="57"/>
    </row>
    <row r="731" spans="1:8" x14ac:dyDescent="0.25">
      <c r="A731" s="49"/>
      <c r="B731" s="56"/>
      <c r="C731" s="57"/>
      <c r="D731" s="57"/>
      <c r="E731" s="57"/>
      <c r="F731" s="57"/>
      <c r="G731" s="57"/>
      <c r="H731" s="57"/>
    </row>
    <row r="732" spans="1:8" x14ac:dyDescent="0.25">
      <c r="A732" s="49"/>
      <c r="B732" s="56"/>
      <c r="C732" s="57"/>
      <c r="D732" s="57"/>
      <c r="E732" s="57"/>
      <c r="F732" s="57"/>
      <c r="G732" s="57"/>
      <c r="H732" s="57"/>
    </row>
    <row r="733" spans="1:8" x14ac:dyDescent="0.25">
      <c r="A733" s="49"/>
      <c r="B733" s="56"/>
      <c r="C733" s="57"/>
      <c r="D733" s="57"/>
      <c r="E733" s="57"/>
      <c r="F733" s="57"/>
      <c r="G733" s="57"/>
      <c r="H733" s="57"/>
    </row>
    <row r="734" spans="1:8" x14ac:dyDescent="0.25">
      <c r="A734" s="49"/>
      <c r="B734" s="56"/>
      <c r="C734" s="57"/>
      <c r="D734" s="57"/>
      <c r="E734" s="57"/>
      <c r="F734" s="57"/>
      <c r="G734" s="57"/>
      <c r="H734" s="57"/>
    </row>
    <row r="735" spans="1:8" x14ac:dyDescent="0.25">
      <c r="A735" s="49"/>
      <c r="B735" s="56"/>
      <c r="C735" s="57"/>
      <c r="D735" s="57"/>
      <c r="E735" s="57"/>
      <c r="F735" s="57"/>
      <c r="G735" s="57"/>
      <c r="H735" s="57"/>
    </row>
    <row r="736" spans="1:8" x14ac:dyDescent="0.25">
      <c r="A736" s="49"/>
      <c r="B736" s="56"/>
      <c r="C736" s="57"/>
      <c r="D736" s="57"/>
      <c r="E736" s="57"/>
      <c r="F736" s="57"/>
      <c r="G736" s="57"/>
      <c r="H736" s="57"/>
    </row>
    <row r="737" spans="1:8" x14ac:dyDescent="0.25">
      <c r="A737" s="49"/>
      <c r="B737" s="56"/>
      <c r="C737" s="57"/>
      <c r="D737" s="57"/>
      <c r="E737" s="57"/>
      <c r="F737" s="57"/>
      <c r="G737" s="57"/>
      <c r="H737" s="57"/>
    </row>
    <row r="738" spans="1:8" x14ac:dyDescent="0.25">
      <c r="A738" s="49"/>
      <c r="B738" s="56"/>
      <c r="C738" s="57"/>
      <c r="D738" s="57"/>
      <c r="E738" s="57"/>
      <c r="F738" s="57"/>
      <c r="G738" s="57"/>
      <c r="H738" s="57"/>
    </row>
    <row r="739" spans="1:8" x14ac:dyDescent="0.25">
      <c r="A739" s="49"/>
      <c r="B739" s="56"/>
      <c r="C739" s="57"/>
      <c r="D739" s="57"/>
      <c r="E739" s="57"/>
      <c r="F739" s="57"/>
      <c r="G739" s="57"/>
      <c r="H739" s="57"/>
    </row>
    <row r="740" spans="1:8" x14ac:dyDescent="0.25">
      <c r="A740" s="49"/>
      <c r="B740" s="56"/>
      <c r="C740" s="57"/>
      <c r="D740" s="57"/>
      <c r="E740" s="57"/>
      <c r="F740" s="57"/>
      <c r="G740" s="57"/>
      <c r="H740" s="57"/>
    </row>
    <row r="741" spans="1:8" x14ac:dyDescent="0.25">
      <c r="A741" s="49"/>
      <c r="B741" s="56"/>
      <c r="C741" s="57"/>
      <c r="D741" s="57"/>
      <c r="E741" s="57"/>
      <c r="F741" s="57"/>
      <c r="G741" s="57"/>
      <c r="H741" s="57"/>
    </row>
    <row r="742" spans="1:8" x14ac:dyDescent="0.25">
      <c r="A742" s="49"/>
      <c r="B742" s="56"/>
      <c r="C742" s="57"/>
      <c r="D742" s="57"/>
      <c r="E742" s="57"/>
      <c r="F742" s="57"/>
      <c r="G742" s="57"/>
      <c r="H742" s="57"/>
    </row>
    <row r="743" spans="1:8" x14ac:dyDescent="0.25">
      <c r="A743" s="49"/>
      <c r="B743" s="56"/>
      <c r="C743" s="57"/>
      <c r="D743" s="57"/>
      <c r="E743" s="57"/>
      <c r="F743" s="57"/>
      <c r="G743" s="57"/>
      <c r="H743" s="57"/>
    </row>
    <row r="744" spans="1:8" x14ac:dyDescent="0.25">
      <c r="A744" s="49"/>
      <c r="B744" s="56"/>
      <c r="C744" s="57"/>
      <c r="D744" s="57"/>
      <c r="E744" s="57"/>
      <c r="F744" s="57"/>
      <c r="G744" s="57"/>
      <c r="H744" s="57"/>
    </row>
    <row r="745" spans="1:8" x14ac:dyDescent="0.25">
      <c r="A745" s="49"/>
      <c r="B745" s="56"/>
      <c r="C745" s="57"/>
      <c r="D745" s="57"/>
      <c r="E745" s="57"/>
      <c r="F745" s="57"/>
      <c r="G745" s="57"/>
      <c r="H745" s="57"/>
    </row>
    <row r="746" spans="1:8" x14ac:dyDescent="0.25">
      <c r="A746" s="49"/>
      <c r="B746" s="56"/>
      <c r="C746" s="57"/>
      <c r="D746" s="57"/>
      <c r="E746" s="57"/>
      <c r="F746" s="57"/>
      <c r="G746" s="57"/>
      <c r="H746" s="57"/>
    </row>
    <row r="747" spans="1:8" x14ac:dyDescent="0.25">
      <c r="A747" s="49"/>
      <c r="B747" s="56"/>
      <c r="C747" s="57"/>
      <c r="D747" s="57"/>
      <c r="E747" s="57"/>
      <c r="F747" s="57"/>
      <c r="G747" s="57"/>
      <c r="H747" s="57"/>
    </row>
    <row r="748" spans="1:8" x14ac:dyDescent="0.25">
      <c r="A748" s="49"/>
      <c r="B748" s="56"/>
      <c r="C748" s="57"/>
      <c r="D748" s="57"/>
      <c r="E748" s="57"/>
      <c r="F748" s="57"/>
      <c r="G748" s="57"/>
      <c r="H748" s="57"/>
    </row>
    <row r="749" spans="1:8" x14ac:dyDescent="0.25">
      <c r="A749" s="49"/>
      <c r="B749" s="56"/>
      <c r="C749" s="57"/>
      <c r="D749" s="57"/>
      <c r="E749" s="57"/>
      <c r="F749" s="57"/>
      <c r="G749" s="57"/>
      <c r="H749" s="57"/>
    </row>
    <row r="750" spans="1:8" x14ac:dyDescent="0.25">
      <c r="A750" s="49"/>
      <c r="B750" s="56"/>
      <c r="C750" s="57"/>
      <c r="D750" s="57"/>
      <c r="E750" s="57"/>
      <c r="F750" s="57"/>
      <c r="G750" s="57"/>
      <c r="H750" s="57"/>
    </row>
    <row r="751" spans="1:8" x14ac:dyDescent="0.25">
      <c r="A751" s="49"/>
      <c r="B751" s="56"/>
      <c r="C751" s="57"/>
      <c r="D751" s="57"/>
      <c r="E751" s="57"/>
      <c r="F751" s="57"/>
      <c r="G751" s="57"/>
      <c r="H751" s="57"/>
    </row>
    <row r="752" spans="1:8" x14ac:dyDescent="0.25">
      <c r="A752" s="49"/>
      <c r="B752" s="56"/>
      <c r="C752" s="57"/>
      <c r="D752" s="57"/>
      <c r="E752" s="57"/>
      <c r="F752" s="57"/>
      <c r="G752" s="57"/>
      <c r="H752" s="57"/>
    </row>
    <row r="753" spans="1:8" x14ac:dyDescent="0.25">
      <c r="A753" s="49"/>
      <c r="B753" s="56"/>
      <c r="C753" s="57"/>
      <c r="D753" s="57"/>
      <c r="E753" s="57"/>
      <c r="F753" s="57"/>
      <c r="G753" s="57"/>
      <c r="H753" s="57"/>
    </row>
    <row r="754" spans="1:8" x14ac:dyDescent="0.25">
      <c r="A754" s="49"/>
      <c r="B754" s="56"/>
      <c r="C754" s="57"/>
      <c r="D754" s="57"/>
      <c r="E754" s="57"/>
      <c r="F754" s="57"/>
      <c r="G754" s="57"/>
      <c r="H754" s="57"/>
    </row>
    <row r="755" spans="1:8" x14ac:dyDescent="0.25">
      <c r="A755" s="49"/>
      <c r="B755" s="56"/>
      <c r="C755" s="57"/>
      <c r="D755" s="57"/>
      <c r="E755" s="57"/>
      <c r="F755" s="57"/>
      <c r="G755" s="57"/>
      <c r="H755" s="57"/>
    </row>
    <row r="756" spans="1:8" x14ac:dyDescent="0.25">
      <c r="A756" s="49"/>
      <c r="B756" s="56"/>
      <c r="C756" s="57"/>
      <c r="D756" s="57"/>
      <c r="E756" s="57"/>
      <c r="F756" s="57"/>
      <c r="G756" s="57"/>
      <c r="H756" s="57"/>
    </row>
    <row r="757" spans="1:8" x14ac:dyDescent="0.25">
      <c r="A757" s="49"/>
      <c r="B757" s="56"/>
      <c r="C757" s="57"/>
      <c r="D757" s="57"/>
      <c r="E757" s="57"/>
      <c r="F757" s="57"/>
      <c r="G757" s="57"/>
      <c r="H757" s="57"/>
    </row>
    <row r="758" spans="1:8" x14ac:dyDescent="0.25">
      <c r="A758" s="49"/>
      <c r="B758" s="56"/>
      <c r="C758" s="57"/>
      <c r="D758" s="57"/>
      <c r="E758" s="57"/>
      <c r="F758" s="57"/>
      <c r="G758" s="57"/>
      <c r="H758" s="57"/>
    </row>
    <row r="759" spans="1:8" x14ac:dyDescent="0.25">
      <c r="A759" s="49"/>
      <c r="B759" s="56"/>
      <c r="C759" s="57"/>
      <c r="D759" s="57"/>
      <c r="E759" s="57"/>
      <c r="F759" s="57"/>
      <c r="G759" s="57"/>
      <c r="H759" s="57"/>
    </row>
    <row r="760" spans="1:8" x14ac:dyDescent="0.25">
      <c r="A760" s="49"/>
      <c r="B760" s="56"/>
      <c r="C760" s="57"/>
      <c r="D760" s="57"/>
      <c r="E760" s="57"/>
      <c r="F760" s="57"/>
      <c r="G760" s="57"/>
      <c r="H760" s="57"/>
    </row>
    <row r="761" spans="1:8" x14ac:dyDescent="0.25">
      <c r="A761" s="49"/>
      <c r="B761" s="56"/>
      <c r="C761" s="57"/>
      <c r="D761" s="57"/>
      <c r="E761" s="57"/>
      <c r="F761" s="57"/>
      <c r="G761" s="57"/>
      <c r="H761" s="57"/>
    </row>
    <row r="762" spans="1:8" x14ac:dyDescent="0.25">
      <c r="A762" s="49"/>
      <c r="B762" s="56"/>
      <c r="C762" s="57"/>
      <c r="D762" s="57"/>
      <c r="E762" s="57"/>
      <c r="F762" s="57"/>
      <c r="G762" s="57"/>
      <c r="H762" s="57"/>
    </row>
    <row r="763" spans="1:8" x14ac:dyDescent="0.25">
      <c r="A763" s="49"/>
      <c r="B763" s="56"/>
      <c r="C763" s="57"/>
      <c r="D763" s="57"/>
      <c r="E763" s="57"/>
      <c r="F763" s="57"/>
      <c r="G763" s="57"/>
      <c r="H763" s="57"/>
    </row>
    <row r="764" spans="1:8" x14ac:dyDescent="0.25">
      <c r="A764" s="49"/>
      <c r="B764" s="56"/>
      <c r="C764" s="57"/>
      <c r="D764" s="57"/>
      <c r="E764" s="57"/>
      <c r="F764" s="57"/>
      <c r="G764" s="57"/>
      <c r="H764" s="57"/>
    </row>
    <row r="765" spans="1:8" x14ac:dyDescent="0.25">
      <c r="A765" s="49"/>
      <c r="B765" s="56"/>
      <c r="C765" s="57"/>
      <c r="D765" s="57"/>
      <c r="E765" s="57"/>
      <c r="F765" s="57"/>
      <c r="G765" s="57"/>
      <c r="H765" s="57"/>
    </row>
    <row r="766" spans="1:8" x14ac:dyDescent="0.25">
      <c r="A766" s="49"/>
      <c r="B766" s="56"/>
      <c r="C766" s="57"/>
      <c r="D766" s="57"/>
      <c r="E766" s="57"/>
      <c r="F766" s="57"/>
      <c r="G766" s="57"/>
      <c r="H766" s="57"/>
    </row>
    <row r="767" spans="1:8" x14ac:dyDescent="0.25">
      <c r="A767" s="49"/>
      <c r="B767" s="56"/>
      <c r="C767" s="57"/>
      <c r="D767" s="57"/>
      <c r="E767" s="57"/>
      <c r="F767" s="57"/>
      <c r="G767" s="57"/>
      <c r="H767" s="57"/>
    </row>
    <row r="768" spans="1:8" x14ac:dyDescent="0.25">
      <c r="A768" s="49"/>
      <c r="B768" s="56"/>
      <c r="C768" s="57"/>
      <c r="D768" s="57"/>
      <c r="E768" s="57"/>
      <c r="F768" s="57"/>
      <c r="G768" s="57"/>
      <c r="H768" s="57"/>
    </row>
    <row r="769" spans="1:8" x14ac:dyDescent="0.25">
      <c r="A769" s="49"/>
      <c r="B769" s="56"/>
      <c r="C769" s="57"/>
      <c r="D769" s="57"/>
      <c r="E769" s="57"/>
      <c r="F769" s="57"/>
      <c r="G769" s="57"/>
      <c r="H769" s="57"/>
    </row>
    <row r="770" spans="1:8" x14ac:dyDescent="0.25">
      <c r="A770" s="49"/>
      <c r="B770" s="56"/>
      <c r="C770" s="57"/>
      <c r="D770" s="57"/>
      <c r="E770" s="57"/>
      <c r="F770" s="57"/>
      <c r="G770" s="57"/>
      <c r="H770" s="57"/>
    </row>
    <row r="771" spans="1:8" x14ac:dyDescent="0.25">
      <c r="A771" s="49"/>
      <c r="B771" s="56"/>
      <c r="C771" s="57"/>
      <c r="D771" s="57"/>
      <c r="E771" s="57"/>
      <c r="F771" s="57"/>
      <c r="G771" s="57"/>
      <c r="H771" s="57"/>
    </row>
    <row r="772" spans="1:8" x14ac:dyDescent="0.25">
      <c r="A772" s="49"/>
      <c r="B772" s="56"/>
      <c r="C772" s="57"/>
      <c r="D772" s="57"/>
      <c r="E772" s="57"/>
      <c r="F772" s="57"/>
      <c r="G772" s="57"/>
      <c r="H772" s="57"/>
    </row>
    <row r="773" spans="1:8" x14ac:dyDescent="0.25">
      <c r="A773" s="49"/>
      <c r="B773" s="56"/>
      <c r="C773" s="57"/>
      <c r="D773" s="57"/>
      <c r="E773" s="57"/>
      <c r="F773" s="57"/>
      <c r="G773" s="57"/>
      <c r="H773" s="57"/>
    </row>
    <row r="774" spans="1:8" x14ac:dyDescent="0.25">
      <c r="A774" s="49"/>
      <c r="B774" s="56"/>
      <c r="C774" s="57"/>
      <c r="D774" s="57"/>
      <c r="E774" s="57"/>
      <c r="F774" s="57"/>
      <c r="G774" s="57"/>
      <c r="H774" s="57"/>
    </row>
    <row r="775" spans="1:8" x14ac:dyDescent="0.25">
      <c r="A775" s="49"/>
      <c r="B775" s="56"/>
      <c r="C775" s="57"/>
      <c r="D775" s="57"/>
      <c r="E775" s="57"/>
      <c r="F775" s="57"/>
      <c r="G775" s="57"/>
      <c r="H775" s="57"/>
    </row>
    <row r="776" spans="1:8" x14ac:dyDescent="0.25">
      <c r="A776" s="49"/>
      <c r="B776" s="56"/>
      <c r="C776" s="57"/>
      <c r="D776" s="57"/>
      <c r="E776" s="57"/>
      <c r="F776" s="57"/>
      <c r="G776" s="57"/>
      <c r="H776" s="57"/>
    </row>
    <row r="777" spans="1:8" x14ac:dyDescent="0.25">
      <c r="A777" s="49"/>
      <c r="B777" s="56"/>
      <c r="C777" s="57"/>
      <c r="D777" s="57"/>
      <c r="E777" s="57"/>
      <c r="F777" s="57"/>
      <c r="G777" s="57"/>
      <c r="H777" s="57"/>
    </row>
    <row r="778" spans="1:8" x14ac:dyDescent="0.25">
      <c r="A778" s="49"/>
      <c r="B778" s="56"/>
      <c r="C778" s="57"/>
      <c r="D778" s="57"/>
      <c r="E778" s="57"/>
      <c r="F778" s="57"/>
      <c r="G778" s="57"/>
      <c r="H778" s="57"/>
    </row>
    <row r="779" spans="1:8" x14ac:dyDescent="0.25">
      <c r="A779" s="49"/>
      <c r="B779" s="56"/>
      <c r="C779" s="57"/>
      <c r="D779" s="57"/>
      <c r="E779" s="57"/>
      <c r="F779" s="57"/>
      <c r="G779" s="57"/>
      <c r="H779" s="57"/>
    </row>
    <row r="780" spans="1:8" x14ac:dyDescent="0.25">
      <c r="A780" s="49"/>
      <c r="B780" s="56"/>
      <c r="C780" s="57"/>
      <c r="D780" s="57"/>
      <c r="E780" s="57"/>
      <c r="F780" s="57"/>
      <c r="G780" s="57"/>
      <c r="H780" s="57"/>
    </row>
    <row r="781" spans="1:8" x14ac:dyDescent="0.25">
      <c r="A781" s="49"/>
      <c r="B781" s="56"/>
      <c r="C781" s="57"/>
      <c r="D781" s="57"/>
      <c r="E781" s="57"/>
      <c r="F781" s="57"/>
      <c r="G781" s="57"/>
      <c r="H781" s="57"/>
    </row>
    <row r="782" spans="1:8" x14ac:dyDescent="0.25">
      <c r="A782" s="49"/>
      <c r="B782" s="56"/>
      <c r="C782" s="57"/>
      <c r="D782" s="57"/>
      <c r="E782" s="57"/>
      <c r="F782" s="57"/>
      <c r="G782" s="57"/>
      <c r="H782" s="57"/>
    </row>
    <row r="783" spans="1:8" x14ac:dyDescent="0.25">
      <c r="A783" s="49"/>
      <c r="B783" s="56"/>
      <c r="C783" s="57"/>
      <c r="D783" s="57"/>
      <c r="E783" s="57"/>
      <c r="F783" s="57"/>
      <c r="G783" s="57"/>
      <c r="H783" s="57"/>
    </row>
    <row r="784" spans="1:8" x14ac:dyDescent="0.25">
      <c r="A784" s="49"/>
      <c r="B784" s="56"/>
      <c r="C784" s="57"/>
      <c r="D784" s="57"/>
      <c r="E784" s="57"/>
      <c r="F784" s="57"/>
      <c r="G784" s="57"/>
      <c r="H784" s="57"/>
    </row>
    <row r="785" spans="1:8" x14ac:dyDescent="0.25">
      <c r="A785" s="49"/>
      <c r="B785" s="56"/>
      <c r="C785" s="57"/>
      <c r="D785" s="57"/>
      <c r="E785" s="57"/>
      <c r="F785" s="57"/>
      <c r="G785" s="57"/>
      <c r="H785" s="57"/>
    </row>
    <row r="786" spans="1:8" x14ac:dyDescent="0.25">
      <c r="A786" s="49"/>
      <c r="B786" s="56"/>
      <c r="C786" s="57"/>
      <c r="D786" s="57"/>
      <c r="E786" s="57"/>
      <c r="F786" s="57"/>
      <c r="G786" s="57"/>
      <c r="H786" s="57"/>
    </row>
    <row r="787" spans="1:8" x14ac:dyDescent="0.25">
      <c r="A787" s="49"/>
      <c r="B787" s="56"/>
      <c r="C787" s="57"/>
      <c r="D787" s="57"/>
      <c r="E787" s="57"/>
      <c r="F787" s="57"/>
      <c r="G787" s="57"/>
      <c r="H787" s="57"/>
    </row>
    <row r="788" spans="1:8" x14ac:dyDescent="0.25">
      <c r="A788" s="49"/>
      <c r="B788" s="56"/>
      <c r="C788" s="57"/>
      <c r="D788" s="57"/>
      <c r="E788" s="57"/>
      <c r="F788" s="57"/>
      <c r="G788" s="57"/>
      <c r="H788" s="57"/>
    </row>
    <row r="789" spans="1:8" x14ac:dyDescent="0.25">
      <c r="A789" s="49"/>
      <c r="B789" s="56"/>
      <c r="C789" s="57"/>
      <c r="D789" s="57"/>
      <c r="E789" s="57"/>
      <c r="F789" s="57"/>
      <c r="G789" s="57"/>
      <c r="H789" s="57"/>
    </row>
    <row r="790" spans="1:8" x14ac:dyDescent="0.25">
      <c r="A790" s="49"/>
      <c r="B790" s="56"/>
      <c r="C790" s="57"/>
      <c r="D790" s="57"/>
      <c r="E790" s="57"/>
      <c r="F790" s="57"/>
      <c r="G790" s="57"/>
      <c r="H790" s="57"/>
    </row>
    <row r="791" spans="1:8" x14ac:dyDescent="0.25">
      <c r="A791" s="49"/>
      <c r="B791" s="56"/>
      <c r="C791" s="57"/>
      <c r="D791" s="57"/>
      <c r="E791" s="57"/>
      <c r="F791" s="57"/>
      <c r="G791" s="57"/>
      <c r="H791" s="57"/>
    </row>
    <row r="792" spans="1:8" x14ac:dyDescent="0.25">
      <c r="A792" s="49"/>
      <c r="B792" s="56"/>
      <c r="C792" s="57"/>
      <c r="D792" s="57"/>
      <c r="E792" s="57"/>
      <c r="F792" s="57"/>
      <c r="G792" s="57"/>
      <c r="H792" s="57"/>
    </row>
    <row r="793" spans="1:8" x14ac:dyDescent="0.25">
      <c r="A793" s="49"/>
      <c r="B793" s="56"/>
      <c r="C793" s="57"/>
      <c r="D793" s="57"/>
      <c r="E793" s="57"/>
      <c r="F793" s="57"/>
      <c r="G793" s="57"/>
      <c r="H793" s="57"/>
    </row>
    <row r="794" spans="1:8" x14ac:dyDescent="0.25">
      <c r="A794" s="49"/>
      <c r="B794" s="56"/>
      <c r="C794" s="57"/>
      <c r="D794" s="57"/>
      <c r="E794" s="57"/>
      <c r="F794" s="57"/>
      <c r="G794" s="57"/>
      <c r="H794" s="57"/>
    </row>
    <row r="795" spans="1:8" x14ac:dyDescent="0.25">
      <c r="A795" s="49"/>
      <c r="B795" s="56"/>
      <c r="C795" s="57"/>
      <c r="D795" s="57"/>
      <c r="E795" s="57"/>
      <c r="F795" s="57"/>
      <c r="G795" s="57"/>
      <c r="H795" s="57"/>
    </row>
    <row r="796" spans="1:8" x14ac:dyDescent="0.25">
      <c r="A796" s="49"/>
      <c r="B796" s="56"/>
      <c r="C796" s="57"/>
      <c r="D796" s="57"/>
      <c r="E796" s="57"/>
      <c r="F796" s="57"/>
      <c r="G796" s="57"/>
      <c r="H796" s="57"/>
    </row>
    <row r="797" spans="1:8" x14ac:dyDescent="0.25">
      <c r="A797" s="49"/>
      <c r="B797" s="56"/>
      <c r="C797" s="57"/>
      <c r="D797" s="57"/>
      <c r="E797" s="57"/>
      <c r="F797" s="57"/>
      <c r="G797" s="57"/>
      <c r="H797" s="57"/>
    </row>
    <row r="798" spans="1:8" x14ac:dyDescent="0.25">
      <c r="A798" s="49"/>
      <c r="B798" s="56"/>
      <c r="C798" s="57"/>
      <c r="D798" s="57"/>
      <c r="E798" s="57"/>
      <c r="F798" s="57"/>
      <c r="G798" s="57"/>
      <c r="H798" s="57"/>
    </row>
    <row r="799" spans="1:8" x14ac:dyDescent="0.25">
      <c r="A799" s="49"/>
      <c r="B799" s="56"/>
      <c r="C799" s="57"/>
      <c r="D799" s="57"/>
      <c r="E799" s="57"/>
      <c r="F799" s="57"/>
      <c r="G799" s="57"/>
      <c r="H799" s="57"/>
    </row>
    <row r="800" spans="1:8" x14ac:dyDescent="0.25">
      <c r="A800" s="49"/>
      <c r="B800" s="56"/>
      <c r="C800" s="57"/>
      <c r="D800" s="57"/>
      <c r="E800" s="57"/>
      <c r="F800" s="57"/>
      <c r="G800" s="57"/>
      <c r="H800" s="57"/>
    </row>
    <row r="801" spans="1:8" x14ac:dyDescent="0.25">
      <c r="A801" s="49"/>
      <c r="B801" s="56"/>
      <c r="C801" s="57"/>
      <c r="D801" s="57"/>
      <c r="E801" s="57"/>
      <c r="F801" s="57"/>
      <c r="G801" s="57"/>
      <c r="H801" s="57"/>
    </row>
    <row r="802" spans="1:8" x14ac:dyDescent="0.25">
      <c r="A802" s="49"/>
      <c r="B802" s="56"/>
      <c r="C802" s="57"/>
      <c r="D802" s="57"/>
      <c r="E802" s="57"/>
      <c r="F802" s="57"/>
      <c r="G802" s="57"/>
      <c r="H802" s="57"/>
    </row>
    <row r="803" spans="1:8" x14ac:dyDescent="0.25">
      <c r="A803" s="49"/>
      <c r="B803" s="56"/>
      <c r="C803" s="57"/>
      <c r="D803" s="57"/>
      <c r="E803" s="57"/>
      <c r="F803" s="57"/>
      <c r="G803" s="57"/>
      <c r="H803" s="57"/>
    </row>
    <row r="804" spans="1:8" x14ac:dyDescent="0.25">
      <c r="A804" s="49"/>
      <c r="B804" s="56"/>
      <c r="C804" s="57"/>
      <c r="D804" s="57"/>
      <c r="E804" s="57"/>
      <c r="F804" s="57"/>
      <c r="G804" s="57"/>
      <c r="H804" s="57"/>
    </row>
  </sheetData>
  <sheetProtection password="D646" sheet="1" objects="1" scenarios="1"/>
  <mergeCells count="54">
    <mergeCell ref="A468:B468"/>
    <mergeCell ref="A471:B471"/>
    <mergeCell ref="A474:B474"/>
    <mergeCell ref="A483:B483"/>
    <mergeCell ref="A432:B432"/>
    <mergeCell ref="A435:B435"/>
    <mergeCell ref="A458:B458"/>
    <mergeCell ref="A459:B459"/>
    <mergeCell ref="A464:B464"/>
    <mergeCell ref="A465:B465"/>
    <mergeCell ref="A415:B415"/>
    <mergeCell ref="A194:B194"/>
    <mergeCell ref="A233:B233"/>
    <mergeCell ref="A242:B242"/>
    <mergeCell ref="A243:B243"/>
    <mergeCell ref="A316:B316"/>
    <mergeCell ref="A333:B333"/>
    <mergeCell ref="A346:B346"/>
    <mergeCell ref="A359:B359"/>
    <mergeCell ref="A360:B360"/>
    <mergeCell ref="A377:B377"/>
    <mergeCell ref="A394:B394"/>
    <mergeCell ref="A181:B181"/>
    <mergeCell ref="A63:B63"/>
    <mergeCell ref="A70:B70"/>
    <mergeCell ref="A71:B71"/>
    <mergeCell ref="A86:B86"/>
    <mergeCell ref="A112:B112"/>
    <mergeCell ref="A141:B141"/>
    <mergeCell ref="A144:B144"/>
    <mergeCell ref="A145:B145"/>
    <mergeCell ref="A160:B160"/>
    <mergeCell ref="A169:B169"/>
    <mergeCell ref="A176:B176"/>
    <mergeCell ref="A60:B60"/>
    <mergeCell ref="A13:B13"/>
    <mergeCell ref="A16:B16"/>
    <mergeCell ref="A19:B19"/>
    <mergeCell ref="A22:B22"/>
    <mergeCell ref="A27:B27"/>
    <mergeCell ref="A33:B33"/>
    <mergeCell ref="A42:B42"/>
    <mergeCell ref="A51:B51"/>
    <mergeCell ref="A54:B54"/>
    <mergeCell ref="A55:B55"/>
    <mergeCell ref="A12:B12"/>
    <mergeCell ref="A1:H1"/>
    <mergeCell ref="A2:H2"/>
    <mergeCell ref="A3:H3"/>
    <mergeCell ref="A7:G7"/>
    <mergeCell ref="A8:H8"/>
    <mergeCell ref="B4:H4"/>
    <mergeCell ref="B5:H5"/>
    <mergeCell ref="B6:H6"/>
  </mergeCells>
  <pageMargins left="0.70866141732283472" right="0.70866141732283472" top="0.74803149606299213" bottom="0.74803149606299213" header="0.31496062992125984" footer="0.31496062992125984"/>
  <pageSetup paperSize="9" scale="6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2019-03-01T13:38:07Z</cp:lastPrinted>
  <dcterms:created xsi:type="dcterms:W3CDTF">2019-03-01T08:03:57Z</dcterms:created>
  <dcterms:modified xsi:type="dcterms:W3CDTF">2019-03-01T14:16:48Z</dcterms:modified>
</cp:coreProperties>
</file>