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8560" windowHeight="12090"/>
  </bookViews>
  <sheets>
    <sheet name="анализ" sheetId="1" r:id="rId1"/>
  </sheets>
  <calcPr calcId="145621"/>
</workbook>
</file>

<file path=xl/calcChain.xml><?xml version="1.0" encoding="utf-8"?>
<calcChain xmlns="http://schemas.openxmlformats.org/spreadsheetml/2006/main">
  <c r="D21" i="1" l="1"/>
  <c r="C21" i="1"/>
  <c r="D22" i="1" l="1"/>
  <c r="C22" i="1"/>
  <c r="F47" i="1" l="1"/>
  <c r="F46" i="1"/>
  <c r="E46" i="1"/>
  <c r="D47" i="1"/>
  <c r="C47" i="1"/>
  <c r="F27" i="1"/>
  <c r="F28" i="1"/>
  <c r="F29" i="1"/>
  <c r="E27" i="1"/>
  <c r="E28" i="1"/>
  <c r="D25" i="1"/>
  <c r="C25" i="1"/>
  <c r="D24" i="1"/>
  <c r="C24" i="1"/>
  <c r="D23" i="1"/>
  <c r="C23" i="1"/>
  <c r="D14" i="1"/>
  <c r="C14" i="1"/>
  <c r="D66" i="1" l="1"/>
  <c r="F58" i="1" s="1"/>
  <c r="C66" i="1"/>
  <c r="E65" i="1"/>
  <c r="E64" i="1"/>
  <c r="E63" i="1"/>
  <c r="E62" i="1"/>
  <c r="E61" i="1"/>
  <c r="E60" i="1"/>
  <c r="E59" i="1"/>
  <c r="E58" i="1"/>
  <c r="E66" i="1" l="1"/>
  <c r="C7" i="1"/>
  <c r="D7" i="1"/>
  <c r="E8" i="1"/>
  <c r="E9" i="1"/>
  <c r="E10" i="1"/>
  <c r="E11" i="1"/>
  <c r="E12" i="1"/>
  <c r="E15" i="1"/>
  <c r="E16" i="1"/>
  <c r="C6" i="1" l="1"/>
  <c r="E7" i="1"/>
  <c r="E14" i="1"/>
  <c r="D6" i="1"/>
  <c r="E6" i="1" l="1"/>
  <c r="E52" i="1"/>
  <c r="C53" i="1" l="1"/>
  <c r="F65" i="1" l="1"/>
  <c r="F61" i="1"/>
  <c r="F59" i="1"/>
  <c r="F63" i="1"/>
  <c r="F62" i="1"/>
  <c r="F60" i="1"/>
  <c r="F64" i="1"/>
  <c r="D53" i="1"/>
  <c r="F52" i="1"/>
  <c r="E37" i="1"/>
  <c r="E38" i="1"/>
  <c r="E39" i="1"/>
  <c r="E40" i="1"/>
  <c r="E41" i="1"/>
  <c r="E42" i="1"/>
  <c r="E43" i="1"/>
  <c r="E44" i="1"/>
  <c r="E45" i="1"/>
  <c r="F66" i="1" l="1"/>
  <c r="F53" i="1"/>
  <c r="E53" i="1"/>
  <c r="F40" i="1" l="1"/>
  <c r="F43" i="1" l="1"/>
  <c r="F38" i="1"/>
  <c r="F36" i="1"/>
  <c r="F42" i="1"/>
  <c r="F37" i="1"/>
  <c r="F41" i="1"/>
  <c r="F45" i="1"/>
  <c r="F39" i="1"/>
  <c r="F44" i="1"/>
  <c r="E47" i="1"/>
  <c r="E36" i="1" l="1"/>
  <c r="E26" i="1"/>
  <c r="E25" i="1"/>
  <c r="E24" i="1"/>
  <c r="E23" i="1"/>
  <c r="E19" i="1"/>
  <c r="E18" i="1"/>
  <c r="F26" i="1" l="1"/>
  <c r="F24" i="1"/>
  <c r="F23" i="1"/>
  <c r="F25" i="1"/>
  <c r="C30" i="1"/>
  <c r="C50" i="1" s="1"/>
  <c r="E22" i="1"/>
  <c r="E21" i="1" l="1"/>
  <c r="D30" i="1"/>
  <c r="F13" i="1" l="1"/>
  <c r="F20" i="1"/>
  <c r="D50" i="1"/>
  <c r="F15" i="1"/>
  <c r="F9" i="1"/>
  <c r="F11" i="1"/>
  <c r="F16" i="1"/>
  <c r="F8" i="1"/>
  <c r="F10" i="1"/>
  <c r="F12" i="1"/>
  <c r="F14" i="1"/>
  <c r="F7" i="1"/>
  <c r="F6" i="1"/>
  <c r="E30" i="1"/>
  <c r="F22" i="1"/>
  <c r="F19" i="1"/>
  <c r="F17" i="1"/>
  <c r="F18" i="1"/>
  <c r="F21" i="1"/>
  <c r="F30" i="1" l="1"/>
</calcChain>
</file>

<file path=xl/sharedStrings.xml><?xml version="1.0" encoding="utf-8"?>
<sst xmlns="http://schemas.openxmlformats.org/spreadsheetml/2006/main" count="115" uniqueCount="103">
  <si>
    <t>тыс.руб.</t>
  </si>
  <si>
    <t>Наименование</t>
  </si>
  <si>
    <t>Коды бюджетной классификации Российской Федерации</t>
  </si>
  <si>
    <t>Исполнено</t>
  </si>
  <si>
    <t>ДОХОДЫ</t>
  </si>
  <si>
    <t>000 1 00 00000 00 0000 000</t>
  </si>
  <si>
    <t>НАЛОГОВЫЕ ДОХОДЫ</t>
  </si>
  <si>
    <t>НАЛОГИ НА ПРИБЫЛЬ, ДОХОДЫ</t>
  </si>
  <si>
    <t>000 1 01 00000 00 0000 000</t>
  </si>
  <si>
    <t>НАЛОГИ НА СОВОКУПНЫЙ ДОХОД</t>
  </si>
  <si>
    <t>000 1 05 00000 00 0000 000</t>
  </si>
  <si>
    <t>НАЛОГИ НА ИМУЩЕСТВО</t>
  </si>
  <si>
    <t>000 1 06 00000 00 0000 000</t>
  </si>
  <si>
    <t>ГОСУДАРСТВЕННАЯ ПОШЛИНА</t>
  </si>
  <si>
    <t>000 1 08 00000 00 0000 000</t>
  </si>
  <si>
    <t>ЗАДОЛЖЕННОСТЬ И ПЕРЕРАСЧЕТЫ ПО ОТМЕНЕННЫМ НАЛОГАМ, СБОРАМ И ИНЫМ ОБЯЗАТЕЛЬНЫМ ПЛАТЕЖАМ</t>
  </si>
  <si>
    <t>000 1 09 00000 00 0000 000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</si>
  <si>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</si>
  <si>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</si>
  <si>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</si>
  <si>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ПЛАТЕЖИ ПРИ ПОЛЬЗОВАНИИ ПРИРОДНЫМИ РЕСУРСАМИ</t>
  </si>
  <si>
    <t>000 1 12 00000 00 0000 000</t>
  </si>
  <si>
    <t>ДОХОДЫ ОТ ОКАЗАНИЯ ПЛАТНЫХ УСЛУГ И КОМПЕНСАЦИИ ЗАТРАТ ГОСУДАРСТВА</t>
  </si>
  <si>
    <t>000 1 13 00000 00 0000 000</t>
  </si>
  <si>
    <t>ДОХОДЫ ОТ ПРОДАЖИ МАТЕРИАЛЬНЫХ И НЕМАТЕРИАЛЬНЫХ АКТИВОВ</t>
  </si>
  <si>
    <t>000 1 14 00000 00 0000 000</t>
  </si>
  <si>
    <t>ШТРАФЫ, САНКЦИИ, ВОЗМЕЩЕНИЕ УЩЕРБА</t>
  </si>
  <si>
    <t>000 1 16 00000 00 0000 000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</si>
  <si>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</si>
  <si>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</si>
  <si>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</si>
  <si>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</si>
  <si>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субъектов Российской Федерации и муниципальных образований</t>
  </si>
  <si>
    <t>000 2 02 01000 00 0000 151</t>
  </si>
  <si>
    <t>Субсидии бюджетам субъектов Российской Федерации и муниципальных образований (межбюджетные субсидии)</t>
  </si>
  <si>
    <t>000 2 02 02000 00 0000 151</t>
  </si>
  <si>
    <t>Субвенции бюджетам субъектов Российской Федерации и муниципальных образований</t>
  </si>
  <si>
    <t>000 2 02 03000 00 0000 151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</si>
  <si>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</si>
  <si>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</si>
  <si>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Раздел</t>
  </si>
  <si>
    <t>Общегосударственные вопросы</t>
  </si>
  <si>
    <t>01</t>
  </si>
  <si>
    <t>Национальная безопасность и правоохранительная деятельность</t>
  </si>
  <si>
    <t>03</t>
  </si>
  <si>
    <t>Национальная экономика</t>
  </si>
  <si>
    <t>04</t>
  </si>
  <si>
    <t>Жилищно-коммунальное хозяйство</t>
  </si>
  <si>
    <t>05</t>
  </si>
  <si>
    <t>Охрана окружающей среды</t>
  </si>
  <si>
    <t>06</t>
  </si>
  <si>
    <t>Образование</t>
  </si>
  <si>
    <t>07</t>
  </si>
  <si>
    <t>Культура и кинематография</t>
  </si>
  <si>
    <t>08</t>
  </si>
  <si>
    <t>Социальная политика</t>
  </si>
  <si>
    <t>10</t>
  </si>
  <si>
    <t>Физическая культура и спорт</t>
  </si>
  <si>
    <t>11</t>
  </si>
  <si>
    <t>Средства массовой информации</t>
  </si>
  <si>
    <t>12</t>
  </si>
  <si>
    <t>ВСЕГО РАСХОДОВ</t>
  </si>
  <si>
    <t xml:space="preserve">Объем поступлений доходов  бюджета ЗАТО г. Североморск  </t>
  </si>
  <si>
    <t>ВСЕГО ДОХОДОВ</t>
  </si>
  <si>
    <t>-</t>
  </si>
  <si>
    <t>Освоение бюджетных ассигнований  по разделам и подразделам, классификации расходов бюджета</t>
  </si>
  <si>
    <t>Дефицит(+)/Профицит(-)</t>
  </si>
  <si>
    <t>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</si>
  <si>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>000 2 18 00000 00 0000 000</t>
  </si>
  <si>
    <t>удельный вес</t>
  </si>
  <si>
    <t>НАЛОГИ НА ТОВАРЫ (РАБОТЫ, УСЛУГИ), РЕАЛИЗУЕМЫЕ НА ТЕРРИТОРИИ РОССИЙСКОЙ ФЕДЕРАЦИИ</t>
  </si>
  <si>
    <t>000 1 03 00000 00 0000 000</t>
  </si>
  <si>
    <t>% исполнения к годовому плану</t>
  </si>
  <si>
    <t>справочно</t>
  </si>
  <si>
    <t>Программная часть бюджета</t>
  </si>
  <si>
    <t>Непрограммная часть бюджета</t>
  </si>
  <si>
    <t>Ведомство</t>
  </si>
  <si>
    <t>701</t>
  </si>
  <si>
    <t>703</t>
  </si>
  <si>
    <t>707</t>
  </si>
  <si>
    <t>709</t>
  </si>
  <si>
    <t>731</t>
  </si>
  <si>
    <t>732</t>
  </si>
  <si>
    <t>734</t>
  </si>
  <si>
    <t>913</t>
  </si>
  <si>
    <t xml:space="preserve">    Администрация ЗАТО г. Североморск</t>
  </si>
  <si>
    <t xml:space="preserve">    Управление финансов администрации ЗАТО г. Североморск</t>
  </si>
  <si>
    <t xml:space="preserve">    Управление образования администрации ЗАТО г. Североморск</t>
  </si>
  <si>
    <t xml:space="preserve">    Управление культуры и международных связей администрации ЗАТО г. Североморск</t>
  </si>
  <si>
    <t xml:space="preserve">    Комитет по развитию городского хозяйства Администрации ЗАТО г. Североморск</t>
  </si>
  <si>
    <t xml:space="preserve">    Совет депутатов ЗАТО г. Североморск</t>
  </si>
  <si>
    <t xml:space="preserve">    КОНТРОЛЬНО-СЧЕТНАЯ ПАЛАТА ЗАТО Г. СЕВЕРОМОРСК</t>
  </si>
  <si>
    <t xml:space="preserve">    Комитет имущественных отношений администрации ЗАТО г.Североморск</t>
  </si>
  <si>
    <t>Анализ исполнения бюджета ЗАТО г. Североморск за  2017 год</t>
  </si>
  <si>
    <t>Утверждено на 2017 год</t>
  </si>
  <si>
    <t>000 1 17 00000 00 0000 000</t>
  </si>
  <si>
    <t>ПРОЧИЕ НЕНАЛОГОВЫЕ ДОХОДЫ</t>
  </si>
  <si>
    <t>000 2 07 00000 00 0000 000</t>
  </si>
  <si>
    <t>ПРОЧИЕ БЕЗВОЗМЕЗДНЫЕ ПОСТУПЛЕНИЯ</t>
  </si>
  <si>
    <t>13</t>
  </si>
  <si>
    <t>Обслуживание государственного и муниципального долга</t>
  </si>
  <si>
    <t>БЕЗВОЗМЕЗДНЫЕ ПОСТУПЛЕНИЯ ОТ НЕГОСУДАРСТВЕННЫХ ОРГАНИЗАЦИЙ</t>
  </si>
  <si>
    <t>000 2 04 00000 00 0000 151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</si>
</sst>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р_._-;\-* #,##0.00_р_._-;_-* &quot;-&quot;??_р_._-;_-@_-"/>
    <numFmt numFmtId="165" formatCode="#,##0.0"/>
    <numFmt numFmtId="166" formatCode="0.0"/>
    <numFmt numFmtId="167" formatCode="_-* #,##0.0_р_._-;\-* #,##0.0_р_._-;_-* &quot;-&quot;??_р_._-;_-@_-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b/>
      <sz val="14"/>
      <name val="Times New Roman"/>
      <family val="1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4">
    <xf numFmtId="0" fontId="0" fillId="0" borderId="0" xfId="0"/>
    <xf numFmtId="2" fontId="2" fillId="0" borderId="0" xfId="0" applyNumberFormat="1" applyFont="1" applyAlignment="1">
      <alignment horizontal="justify" wrapText="1"/>
    </xf>
    <xf numFmtId="0" fontId="2" fillId="0" borderId="0" xfId="0" applyFont="1"/>
    <xf numFmtId="0" fontId="5" fillId="0" borderId="0" xfId="0" applyFont="1" applyAlignment="1">
      <alignment horizontal="center"/>
    </xf>
    <xf numFmtId="2" fontId="6" fillId="0" borderId="0" xfId="0" applyNumberFormat="1" applyFont="1" applyFill="1" applyAlignment="1">
      <alignment horizontal="justify" wrapText="1"/>
    </xf>
    <xf numFmtId="0" fontId="8" fillId="0" borderId="0" xfId="0" applyFont="1" applyAlignment="1">
      <alignment wrapText="1"/>
    </xf>
    <xf numFmtId="2" fontId="8" fillId="0" borderId="1" xfId="0" quotePrefix="1" applyNumberFormat="1" applyFont="1" applyFill="1" applyBorder="1" applyAlignment="1">
      <alignment horizontal="center" wrapText="1"/>
    </xf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3" fontId="10" fillId="0" borderId="0" xfId="0" applyNumberFormat="1" applyFont="1" applyFill="1" applyBorder="1" applyAlignment="1">
      <alignment horizontal="center" vertical="top" wrapText="1"/>
    </xf>
    <xf numFmtId="0" fontId="6" fillId="0" borderId="0" xfId="0" applyFont="1" applyFill="1" applyAlignment="1">
      <alignment wrapText="1"/>
    </xf>
    <xf numFmtId="2" fontId="8" fillId="0" borderId="1" xfId="0" applyNumberFormat="1" applyFont="1" applyBorder="1" applyAlignment="1">
      <alignment horizontal="center" vertical="center" wrapText="1"/>
    </xf>
    <xf numFmtId="49" fontId="8" fillId="0" borderId="1" xfId="0" quotePrefix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justify" vertical="top" wrapText="1"/>
    </xf>
    <xf numFmtId="2" fontId="9" fillId="0" borderId="1" xfId="0" applyNumberFormat="1" applyFont="1" applyBorder="1" applyAlignment="1">
      <alignment horizontal="justify" vertical="top" wrapText="1"/>
    </xf>
    <xf numFmtId="2" fontId="2" fillId="0" borderId="1" xfId="0" applyNumberFormat="1" applyFont="1" applyBorder="1" applyAlignment="1">
      <alignment vertical="top" wrapText="1"/>
    </xf>
    <xf numFmtId="2" fontId="2" fillId="0" borderId="1" xfId="0" applyNumberFormat="1" applyFont="1" applyBorder="1" applyAlignment="1">
      <alignment horizontal="justify" vertical="top" wrapText="1"/>
    </xf>
    <xf numFmtId="2" fontId="11" fillId="0" borderId="1" xfId="0" applyNumberFormat="1" applyFont="1" applyBorder="1" applyAlignment="1">
      <alignment horizontal="justify" vertical="top" wrapText="1"/>
    </xf>
    <xf numFmtId="2" fontId="12" fillId="0" borderId="1" xfId="0" applyNumberFormat="1" applyFont="1" applyBorder="1" applyAlignment="1">
      <alignment horizontal="center" wrapText="1"/>
    </xf>
    <xf numFmtId="0" fontId="12" fillId="0" borderId="0" xfId="0" applyFont="1"/>
    <xf numFmtId="2" fontId="12" fillId="0" borderId="1" xfId="0" applyNumberFormat="1" applyFont="1" applyBorder="1" applyAlignment="1">
      <alignment wrapText="1"/>
    </xf>
    <xf numFmtId="0" fontId="13" fillId="0" borderId="0" xfId="0" applyFont="1"/>
    <xf numFmtId="0" fontId="15" fillId="0" borderId="2" xfId="0" applyFont="1" applyFill="1" applyBorder="1" applyAlignment="1" applyProtection="1">
      <alignment vertical="center" wrapText="1" readingOrder="1"/>
      <protection locked="0"/>
    </xf>
    <xf numFmtId="166" fontId="8" fillId="0" borderId="1" xfId="0" applyNumberFormat="1" applyFont="1" applyBorder="1" applyAlignment="1">
      <alignment horizontal="center" vertical="center"/>
    </xf>
    <xf numFmtId="165" fontId="2" fillId="0" borderId="0" xfId="0" applyNumberFormat="1" applyFont="1" applyFill="1" applyAlignment="1">
      <alignment horizontal="center" vertical="center"/>
    </xf>
    <xf numFmtId="167" fontId="2" fillId="0" borderId="0" xfId="1" applyNumberFormat="1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2" fontId="8" fillId="0" borderId="0" xfId="0" applyNumberFormat="1" applyFont="1" applyAlignment="1">
      <alignment horizontal="justify" wrapText="1"/>
    </xf>
    <xf numFmtId="0" fontId="5" fillId="0" borderId="0" xfId="0" applyFont="1" applyAlignment="1">
      <alignment horizontal="center" vertical="center"/>
    </xf>
    <xf numFmtId="49" fontId="6" fillId="0" borderId="0" xfId="0" quotePrefix="1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6" fontId="1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7" fillId="0" borderId="0" xfId="0" applyNumberFormat="1" applyFont="1" applyFill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65" fontId="8" fillId="0" borderId="1" xfId="0" applyNumberFormat="1" applyFont="1" applyFill="1" applyBorder="1" applyAlignment="1" applyProtection="1">
      <alignment horizontal="center" vertical="center"/>
      <protection locked="0"/>
    </xf>
    <xf numFmtId="165" fontId="8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Fill="1" applyBorder="1" applyAlignment="1" applyProtection="1">
      <alignment horizontal="center" vertical="center"/>
      <protection locked="0"/>
    </xf>
    <xf numFmtId="165" fontId="2" fillId="0" borderId="1" xfId="0" applyNumberFormat="1" applyFont="1" applyBorder="1" applyAlignment="1">
      <alignment horizontal="center" vertical="center"/>
    </xf>
    <xf numFmtId="165" fontId="12" fillId="0" borderId="1" xfId="0" applyNumberFormat="1" applyFont="1" applyFill="1" applyBorder="1" applyAlignment="1" applyProtection="1">
      <alignment horizontal="center" vertical="center"/>
      <protection locked="0"/>
    </xf>
    <xf numFmtId="165" fontId="12" fillId="0" borderId="1" xfId="0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Fill="1" applyBorder="1" applyAlignment="1">
      <alignment horizontal="center" vertical="center"/>
    </xf>
    <xf numFmtId="3" fontId="14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Alignment="1">
      <alignment vertical="center" wrapText="1"/>
    </xf>
    <xf numFmtId="49" fontId="8" fillId="0" borderId="1" xfId="0" quotePrefix="1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vertical="center"/>
    </xf>
    <xf numFmtId="3" fontId="7" fillId="0" borderId="0" xfId="0" applyNumberFormat="1" applyFont="1" applyFill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167" fontId="12" fillId="0" borderId="1" xfId="1" applyNumberFormat="1" applyFont="1" applyBorder="1" applyAlignment="1">
      <alignment horizontal="center" vertical="center" wrapText="1"/>
    </xf>
    <xf numFmtId="167" fontId="2" fillId="0" borderId="0" xfId="0" applyNumberFormat="1" applyFont="1" applyFill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167" fontId="8" fillId="0" borderId="0" xfId="0" applyNumberFormat="1" applyFont="1" applyAlignment="1">
      <alignment horizontal="center" vertical="center"/>
    </xf>
    <xf numFmtId="2" fontId="8" fillId="0" borderId="0" xfId="0" applyNumberFormat="1" applyFont="1" applyBorder="1" applyAlignment="1">
      <alignment horizontal="justify" vertical="top" wrapText="1"/>
    </xf>
    <xf numFmtId="0" fontId="4" fillId="0" borderId="0" xfId="0" applyFont="1" applyAlignment="1">
      <alignment horizontal="center"/>
    </xf>
    <xf numFmtId="3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2" fontId="16" fillId="0" borderId="0" xfId="0" applyNumberFormat="1" applyFont="1" applyAlignment="1">
      <alignment horizont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6"/>
  <sheetViews>
    <sheetView tabSelected="1" topLeftCell="A28" workbookViewId="0">
      <selection activeCell="K57" sqref="K57"/>
    </sheetView>
  </sheetViews>
  <sheetFormatPr defaultRowHeight="12.75" x14ac:dyDescent="0.2"/>
  <cols>
    <col min="1" max="1" width="45.5703125" style="1" customWidth="1"/>
    <col min="2" max="2" width="24.140625" style="54" customWidth="1"/>
    <col min="3" max="3" width="14.5703125" style="26" customWidth="1"/>
    <col min="4" max="4" width="14.140625" style="35" customWidth="1"/>
    <col min="5" max="5" width="10.85546875" style="35" customWidth="1"/>
    <col min="6" max="6" width="10.42578125" style="35" customWidth="1"/>
    <col min="7" max="16384" width="9.140625" style="2"/>
  </cols>
  <sheetData>
    <row r="1" spans="1:6" ht="24.75" customHeight="1" x14ac:dyDescent="0.25">
      <c r="A1" s="63" t="s">
        <v>93</v>
      </c>
      <c r="B1" s="63"/>
      <c r="C1" s="63"/>
      <c r="D1" s="63"/>
      <c r="E1" s="63"/>
    </row>
    <row r="2" spans="1:6" ht="15.75" x14ac:dyDescent="0.25">
      <c r="A2" s="61" t="s">
        <v>62</v>
      </c>
      <c r="B2" s="61"/>
      <c r="C2" s="61"/>
      <c r="D2" s="61"/>
      <c r="E2" s="61"/>
    </row>
    <row r="3" spans="1:6" ht="18.75" x14ac:dyDescent="0.3">
      <c r="A3" s="3"/>
      <c r="B3" s="46"/>
      <c r="C3" s="30"/>
    </row>
    <row r="4" spans="1:6" s="5" customFormat="1" ht="15.75" x14ac:dyDescent="0.2">
      <c r="A4" s="4"/>
      <c r="B4" s="47"/>
      <c r="C4" s="36"/>
      <c r="D4" s="36" t="s">
        <v>0</v>
      </c>
      <c r="E4" s="37"/>
      <c r="F4" s="37"/>
    </row>
    <row r="5" spans="1:6" s="5" customFormat="1" ht="51" x14ac:dyDescent="0.2">
      <c r="A5" s="6" t="s">
        <v>1</v>
      </c>
      <c r="B5" s="48" t="s">
        <v>2</v>
      </c>
      <c r="C5" s="7" t="s">
        <v>94</v>
      </c>
      <c r="D5" s="8" t="s">
        <v>3</v>
      </c>
      <c r="E5" s="8" t="s">
        <v>72</v>
      </c>
      <c r="F5" s="8" t="s">
        <v>69</v>
      </c>
    </row>
    <row r="6" spans="1:6" s="9" customFormat="1" ht="15.75" customHeight="1" x14ac:dyDescent="0.2">
      <c r="A6" s="15" t="s">
        <v>4</v>
      </c>
      <c r="B6" s="49" t="s">
        <v>5</v>
      </c>
      <c r="C6" s="38">
        <f>C7+C14</f>
        <v>1085582.165</v>
      </c>
      <c r="D6" s="38">
        <f>D7+D14</f>
        <v>1075838.0045</v>
      </c>
      <c r="E6" s="39">
        <f t="shared" ref="E6:E12" si="0">D6/C6*100</f>
        <v>99.102402304113028</v>
      </c>
      <c r="F6" s="25">
        <f>D6/D30*100</f>
        <v>45.517048711108124</v>
      </c>
    </row>
    <row r="7" spans="1:6" s="9" customFormat="1" ht="15.75" customHeight="1" x14ac:dyDescent="0.2">
      <c r="A7" s="15" t="s">
        <v>6</v>
      </c>
      <c r="B7" s="49"/>
      <c r="C7" s="38">
        <f>SUM(C8:C13)</f>
        <v>947578.69499999995</v>
      </c>
      <c r="D7" s="38">
        <f>SUM(D8:D13)</f>
        <v>933809.2485000001</v>
      </c>
      <c r="E7" s="39">
        <f t="shared" si="0"/>
        <v>98.546880953248973</v>
      </c>
      <c r="F7" s="25">
        <f>D7/D30*100</f>
        <v>39.508030830916582</v>
      </c>
    </row>
    <row r="8" spans="1:6" ht="15.75" customHeight="1" x14ac:dyDescent="0.2">
      <c r="A8" s="19" t="s">
        <v>7</v>
      </c>
      <c r="B8" s="50" t="s">
        <v>8</v>
      </c>
      <c r="C8" s="40">
        <v>831525.95400000003</v>
      </c>
      <c r="D8" s="40">
        <v>818040.40300000005</v>
      </c>
      <c r="E8" s="41">
        <f t="shared" si="0"/>
        <v>98.37821646634977</v>
      </c>
      <c r="F8" s="25">
        <f t="shared" ref="F8:F13" si="1">D8/$D$30*100</f>
        <v>34.610029312275998</v>
      </c>
    </row>
    <row r="9" spans="1:6" ht="26.25" customHeight="1" x14ac:dyDescent="0.2">
      <c r="A9" s="19" t="s">
        <v>70</v>
      </c>
      <c r="B9" s="50" t="s">
        <v>71</v>
      </c>
      <c r="C9" s="40">
        <v>9365.2739999999994</v>
      </c>
      <c r="D9" s="40">
        <v>9305.43</v>
      </c>
      <c r="E9" s="41">
        <f t="shared" si="0"/>
        <v>99.361001076957294</v>
      </c>
      <c r="F9" s="25">
        <f t="shared" si="1"/>
        <v>0.39369840888327423</v>
      </c>
    </row>
    <row r="10" spans="1:6" ht="15.75" customHeight="1" x14ac:dyDescent="0.2">
      <c r="A10" s="19" t="s">
        <v>9</v>
      </c>
      <c r="B10" s="50" t="s">
        <v>10</v>
      </c>
      <c r="C10" s="40">
        <v>73563.486999999994</v>
      </c>
      <c r="D10" s="40">
        <v>72237.611000000004</v>
      </c>
      <c r="E10" s="41">
        <f t="shared" si="0"/>
        <v>98.197643893634364</v>
      </c>
      <c r="F10" s="25">
        <f t="shared" si="1"/>
        <v>3.0562620440139696</v>
      </c>
    </row>
    <row r="11" spans="1:6" ht="15.75" customHeight="1" x14ac:dyDescent="0.2">
      <c r="A11" s="19" t="s">
        <v>11</v>
      </c>
      <c r="B11" s="50" t="s">
        <v>12</v>
      </c>
      <c r="C11" s="40">
        <v>18349.97</v>
      </c>
      <c r="D11" s="40">
        <v>20854.141</v>
      </c>
      <c r="E11" s="41">
        <f t="shared" si="0"/>
        <v>113.64673075759796</v>
      </c>
      <c r="F11" s="25">
        <f t="shared" si="1"/>
        <v>0.88230658124637473</v>
      </c>
    </row>
    <row r="12" spans="1:6" ht="15.75" customHeight="1" x14ac:dyDescent="0.2">
      <c r="A12" s="19" t="s">
        <v>13</v>
      </c>
      <c r="B12" s="50" t="s">
        <v>14</v>
      </c>
      <c r="C12" s="40">
        <v>14774.01</v>
      </c>
      <c r="D12" s="40">
        <v>13371.550999999999</v>
      </c>
      <c r="E12" s="41">
        <f t="shared" si="0"/>
        <v>90.50725564690967</v>
      </c>
      <c r="F12" s="25">
        <f t="shared" si="1"/>
        <v>0.56572972479525985</v>
      </c>
    </row>
    <row r="13" spans="1:6" ht="36" customHeight="1" x14ac:dyDescent="0.2">
      <c r="A13" s="19" t="s">
        <v>15</v>
      </c>
      <c r="B13" s="50" t="s">
        <v>16</v>
      </c>
      <c r="C13" s="40"/>
      <c r="D13" s="40">
        <v>0.1125</v>
      </c>
      <c r="E13" s="41"/>
      <c r="F13" s="25">
        <f t="shared" si="1"/>
        <v>4.7597017009819375E-6</v>
      </c>
    </row>
    <row r="14" spans="1:6" s="9" customFormat="1" ht="12.75" customHeight="1" x14ac:dyDescent="0.2">
      <c r="A14" s="15" t="s">
        <v>17</v>
      </c>
      <c r="B14" s="49"/>
      <c r="C14" s="38">
        <f>SUM(C15:C20)</f>
        <v>138003.47</v>
      </c>
      <c r="D14" s="38">
        <f>SUM(D15:D20)</f>
        <v>142028.75599999999</v>
      </c>
      <c r="E14" s="39">
        <f>D14/C14*100</f>
        <v>102.9168005703045</v>
      </c>
      <c r="F14" s="25">
        <f>D14/D30*100</f>
        <v>6.0090178801915428</v>
      </c>
    </row>
    <row r="15" spans="1:6" ht="36" customHeight="1" x14ac:dyDescent="0.2">
      <c r="A15" s="19" t="s">
        <v>18</v>
      </c>
      <c r="B15" s="50" t="s">
        <v>19</v>
      </c>
      <c r="C15" s="40">
        <v>39293.828999999998</v>
      </c>
      <c r="D15" s="40">
        <v>43778.457000000002</v>
      </c>
      <c r="E15" s="41">
        <f>D15/C15*100</f>
        <v>111.4130592872484</v>
      </c>
      <c r="F15" s="25">
        <f t="shared" ref="F15:F20" si="2">D15/$D$30*100</f>
        <v>1.8521990777712412</v>
      </c>
    </row>
    <row r="16" spans="1:6" ht="24" customHeight="1" x14ac:dyDescent="0.2">
      <c r="A16" s="19" t="s">
        <v>20</v>
      </c>
      <c r="B16" s="50" t="s">
        <v>21</v>
      </c>
      <c r="C16" s="40">
        <v>451.8</v>
      </c>
      <c r="D16" s="40">
        <v>364.07100000000003</v>
      </c>
      <c r="E16" s="41">
        <f>D16/C16*100</f>
        <v>80.582337317397077</v>
      </c>
      <c r="F16" s="25">
        <f t="shared" si="2"/>
        <v>1.54032831820284E-2</v>
      </c>
    </row>
    <row r="17" spans="1:6" ht="24" x14ac:dyDescent="0.2">
      <c r="A17" s="19" t="s">
        <v>22</v>
      </c>
      <c r="B17" s="50" t="s">
        <v>23</v>
      </c>
      <c r="C17" s="40">
        <v>450</v>
      </c>
      <c r="D17" s="40">
        <v>743.77200000000005</v>
      </c>
      <c r="E17" s="41" t="s">
        <v>64</v>
      </c>
      <c r="F17" s="25">
        <f t="shared" si="2"/>
        <v>3.1467847587046557E-2</v>
      </c>
    </row>
    <row r="18" spans="1:6" ht="24" x14ac:dyDescent="0.2">
      <c r="A18" s="19" t="s">
        <v>24</v>
      </c>
      <c r="B18" s="50" t="s">
        <v>25</v>
      </c>
      <c r="C18" s="40">
        <v>85116.7</v>
      </c>
      <c r="D18" s="40">
        <v>82897.315000000002</v>
      </c>
      <c r="E18" s="41">
        <f>D18/C18*100</f>
        <v>97.392538714494336</v>
      </c>
      <c r="F18" s="25">
        <f t="shared" si="2"/>
        <v>3.5072576996652045</v>
      </c>
    </row>
    <row r="19" spans="1:6" ht="17.25" customHeight="1" x14ac:dyDescent="0.2">
      <c r="A19" s="19" t="s">
        <v>26</v>
      </c>
      <c r="B19" s="50" t="s">
        <v>27</v>
      </c>
      <c r="C19" s="40">
        <v>12691.141</v>
      </c>
      <c r="D19" s="40">
        <v>14244.083000000001</v>
      </c>
      <c r="E19" s="41">
        <f>D19/C19*100</f>
        <v>112.23642539311479</v>
      </c>
      <c r="F19" s="25">
        <f t="shared" si="2"/>
        <v>0.60264520963580359</v>
      </c>
    </row>
    <row r="20" spans="1:6" ht="17.25" customHeight="1" x14ac:dyDescent="0.2">
      <c r="A20" s="19" t="s">
        <v>96</v>
      </c>
      <c r="B20" s="50" t="s">
        <v>95</v>
      </c>
      <c r="C20" s="40"/>
      <c r="D20" s="40">
        <v>1.0580000000000001</v>
      </c>
      <c r="E20" s="41"/>
      <c r="F20" s="25">
        <f t="shared" si="2"/>
        <v>4.4762350219012356E-5</v>
      </c>
    </row>
    <row r="21" spans="1:6" s="9" customFormat="1" ht="15.75" customHeight="1" x14ac:dyDescent="0.2">
      <c r="A21" s="15" t="s">
        <v>28</v>
      </c>
      <c r="B21" s="49" t="s">
        <v>29</v>
      </c>
      <c r="C21" s="38">
        <f>C22+C26+C27+C28+C29</f>
        <v>1314328.054</v>
      </c>
      <c r="D21" s="38">
        <f>D22+D26+D27+D28+D29</f>
        <v>1287755.4949999999</v>
      </c>
      <c r="E21" s="39">
        <f t="shared" ref="E21:E28" si="3">D21/C21*100</f>
        <v>97.978239989694373</v>
      </c>
      <c r="F21" s="25">
        <f>D21/D30*100</f>
        <v>54.482951288891876</v>
      </c>
    </row>
    <row r="22" spans="1:6" s="9" customFormat="1" ht="25.5" x14ac:dyDescent="0.2">
      <c r="A22" s="15" t="s">
        <v>30</v>
      </c>
      <c r="B22" s="49" t="s">
        <v>31</v>
      </c>
      <c r="C22" s="38">
        <f>SUM(C23:C25)</f>
        <v>1310937.5630000001</v>
      </c>
      <c r="D22" s="38">
        <f>SUM(D23:D25)</f>
        <v>1300148.3700000001</v>
      </c>
      <c r="E22" s="39">
        <f t="shared" si="3"/>
        <v>99.176986509158411</v>
      </c>
      <c r="F22" s="25">
        <f>D22/D30*100</f>
        <v>55.007274739714617</v>
      </c>
    </row>
    <row r="23" spans="1:6" ht="25.5" x14ac:dyDescent="0.2">
      <c r="A23" s="18" t="s">
        <v>32</v>
      </c>
      <c r="B23" s="50" t="s">
        <v>33</v>
      </c>
      <c r="C23" s="40">
        <f>19170.8+3074.52+326332</f>
        <v>348577.32</v>
      </c>
      <c r="D23" s="40">
        <f>C23</f>
        <v>348577.32</v>
      </c>
      <c r="E23" s="41">
        <f t="shared" si="3"/>
        <v>100</v>
      </c>
      <c r="F23" s="25">
        <f>D23/D22*100</f>
        <v>26.810580087871045</v>
      </c>
    </row>
    <row r="24" spans="1:6" ht="38.25" x14ac:dyDescent="0.2">
      <c r="A24" s="18" t="s">
        <v>34</v>
      </c>
      <c r="B24" s="50" t="s">
        <v>35</v>
      </c>
      <c r="C24" s="40">
        <f>53478.414+46.012+12308.66+24406.443</f>
        <v>90239.528999999995</v>
      </c>
      <c r="D24" s="40">
        <f>50499.607+46.012+12308.66+24406.443</f>
        <v>87260.722000000009</v>
      </c>
      <c r="E24" s="41">
        <f t="shared" si="3"/>
        <v>96.698999836313433</v>
      </c>
      <c r="F24" s="25">
        <f>D24/$D$22*100</f>
        <v>6.7115972310144878</v>
      </c>
    </row>
    <row r="25" spans="1:6" ht="25.5" x14ac:dyDescent="0.2">
      <c r="A25" s="18" t="s">
        <v>36</v>
      </c>
      <c r="B25" s="50" t="s">
        <v>37</v>
      </c>
      <c r="C25" s="40">
        <f>21318.2+21493.2+2112.2+2750.9+824446.214</f>
        <v>872120.71400000004</v>
      </c>
      <c r="D25" s="40">
        <f>21318.2+21493.2+2112.186+2750.9+816635.842</f>
        <v>864310.32799999998</v>
      </c>
      <c r="E25" s="41">
        <f t="shared" si="3"/>
        <v>99.104437507948006</v>
      </c>
      <c r="F25" s="25">
        <f t="shared" ref="F25:F29" si="4">D25/$D$22*100</f>
        <v>66.477822681114446</v>
      </c>
    </row>
    <row r="26" spans="1:6" ht="28.5" customHeight="1" x14ac:dyDescent="0.2">
      <c r="A26" s="15" t="s">
        <v>101</v>
      </c>
      <c r="B26" s="49" t="s">
        <v>102</v>
      </c>
      <c r="C26" s="38">
        <v>278.20999999999998</v>
      </c>
      <c r="D26" s="38">
        <v>278.20999999999998</v>
      </c>
      <c r="E26" s="39">
        <f t="shared" si="3"/>
        <v>100</v>
      </c>
      <c r="F26" s="25">
        <f t="shared" si="4"/>
        <v>2.1398327023245813E-2</v>
      </c>
    </row>
    <row r="27" spans="1:6" ht="16.5" customHeight="1" x14ac:dyDescent="0.2">
      <c r="A27" s="60" t="s">
        <v>98</v>
      </c>
      <c r="B27" s="49" t="s">
        <v>97</v>
      </c>
      <c r="C27" s="38">
        <v>231.52799999999999</v>
      </c>
      <c r="D27" s="38">
        <v>231.52799999999999</v>
      </c>
      <c r="E27" s="41">
        <f t="shared" si="3"/>
        <v>100</v>
      </c>
      <c r="F27" s="25">
        <f t="shared" si="4"/>
        <v>1.780781373436633E-2</v>
      </c>
    </row>
    <row r="28" spans="1:6" ht="95.25" customHeight="1" x14ac:dyDescent="0.2">
      <c r="A28" s="24" t="s">
        <v>67</v>
      </c>
      <c r="B28" s="49" t="s">
        <v>68</v>
      </c>
      <c r="C28" s="40">
        <v>2880.7530000000002</v>
      </c>
      <c r="D28" s="40">
        <v>2922.5210000000002</v>
      </c>
      <c r="E28" s="41">
        <f t="shared" si="3"/>
        <v>101.44989868968288</v>
      </c>
      <c r="F28" s="25">
        <f t="shared" si="4"/>
        <v>0.22478365296108474</v>
      </c>
    </row>
    <row r="29" spans="1:6" s="9" customFormat="1" ht="39" customHeight="1" x14ac:dyDescent="0.2">
      <c r="A29" s="16" t="s">
        <v>38</v>
      </c>
      <c r="B29" s="49" t="s">
        <v>39</v>
      </c>
      <c r="C29" s="38"/>
      <c r="D29" s="38">
        <v>-15825.134</v>
      </c>
      <c r="E29" s="41"/>
      <c r="F29" s="25">
        <f t="shared" si="4"/>
        <v>-1.2171790824150324</v>
      </c>
    </row>
    <row r="30" spans="1:6" s="21" customFormat="1" ht="18.75" customHeight="1" x14ac:dyDescent="0.2">
      <c r="A30" s="20" t="s">
        <v>63</v>
      </c>
      <c r="B30" s="51"/>
      <c r="C30" s="42">
        <f>C6+C21</f>
        <v>2399910.219</v>
      </c>
      <c r="D30" s="42">
        <f>D6+D21</f>
        <v>2363593.4994999999</v>
      </c>
      <c r="E30" s="43">
        <f>D30/C30*100</f>
        <v>98.486746745253967</v>
      </c>
      <c r="F30" s="25">
        <f>F21+F14+F7</f>
        <v>100</v>
      </c>
    </row>
    <row r="32" spans="1:6" ht="30.75" customHeight="1" x14ac:dyDescent="0.2">
      <c r="A32" s="62" t="s">
        <v>65</v>
      </c>
      <c r="B32" s="62"/>
      <c r="C32" s="62"/>
      <c r="D32" s="62"/>
      <c r="E32" s="62"/>
    </row>
    <row r="33" spans="1:6" ht="18.75" x14ac:dyDescent="0.2">
      <c r="A33" s="10"/>
      <c r="B33" s="46"/>
      <c r="C33" s="31"/>
      <c r="D33" s="32"/>
    </row>
    <row r="34" spans="1:6" ht="15.75" x14ac:dyDescent="0.2">
      <c r="A34" s="11"/>
      <c r="B34" s="52"/>
      <c r="C34" s="31"/>
      <c r="D34" s="36" t="s">
        <v>0</v>
      </c>
    </row>
    <row r="35" spans="1:6" ht="51" x14ac:dyDescent="0.2">
      <c r="A35" s="12" t="s">
        <v>1</v>
      </c>
      <c r="B35" s="13" t="s">
        <v>40</v>
      </c>
      <c r="C35" s="7" t="s">
        <v>94</v>
      </c>
      <c r="D35" s="14" t="s">
        <v>3</v>
      </c>
      <c r="E35" s="8" t="s">
        <v>72</v>
      </c>
      <c r="F35" s="8" t="s">
        <v>69</v>
      </c>
    </row>
    <row r="36" spans="1:6" ht="15" customHeight="1" x14ac:dyDescent="0.2">
      <c r="A36" s="17" t="s">
        <v>41</v>
      </c>
      <c r="B36" s="50" t="s">
        <v>42</v>
      </c>
      <c r="C36" s="44">
        <v>233208.505</v>
      </c>
      <c r="D36" s="45">
        <v>221077.24299999999</v>
      </c>
      <c r="E36" s="33">
        <f t="shared" ref="E36:E47" si="5">D36/C36*100</f>
        <v>94.798104811829219</v>
      </c>
      <c r="F36" s="33">
        <f>D36/D47*100</f>
        <v>8.6582881239395721</v>
      </c>
    </row>
    <row r="37" spans="1:6" ht="25.5" x14ac:dyDescent="0.2">
      <c r="A37" s="17" t="s">
        <v>43</v>
      </c>
      <c r="B37" s="50" t="s">
        <v>44</v>
      </c>
      <c r="C37" s="44">
        <v>10382.683000000001</v>
      </c>
      <c r="D37" s="45">
        <v>10278.083000000001</v>
      </c>
      <c r="E37" s="33">
        <f t="shared" si="5"/>
        <v>98.99255327356137</v>
      </c>
      <c r="F37" s="33">
        <f t="shared" ref="F37:F46" si="6">D37/$D$47*100</f>
        <v>0.40253172496712036</v>
      </c>
    </row>
    <row r="38" spans="1:6" ht="16.5" customHeight="1" x14ac:dyDescent="0.2">
      <c r="A38" s="17" t="s">
        <v>45</v>
      </c>
      <c r="B38" s="50" t="s">
        <v>46</v>
      </c>
      <c r="C38" s="44">
        <v>236108.13399999999</v>
      </c>
      <c r="D38" s="45">
        <v>196453.552</v>
      </c>
      <c r="E38" s="33">
        <f t="shared" si="5"/>
        <v>83.204906443417997</v>
      </c>
      <c r="F38" s="33">
        <f t="shared" si="6"/>
        <v>7.6939237757155556</v>
      </c>
    </row>
    <row r="39" spans="1:6" ht="16.5" customHeight="1" x14ac:dyDescent="0.2">
      <c r="A39" s="17" t="s">
        <v>47</v>
      </c>
      <c r="B39" s="50" t="s">
        <v>48</v>
      </c>
      <c r="C39" s="44">
        <v>177818.81299999999</v>
      </c>
      <c r="D39" s="45">
        <v>171853.63699999999</v>
      </c>
      <c r="E39" s="33">
        <f t="shared" si="5"/>
        <v>96.645362827835314</v>
      </c>
      <c r="F39" s="33">
        <f t="shared" si="6"/>
        <v>6.7304905927966647</v>
      </c>
    </row>
    <row r="40" spans="1:6" ht="16.5" customHeight="1" x14ac:dyDescent="0.2">
      <c r="A40" s="17" t="s">
        <v>49</v>
      </c>
      <c r="B40" s="50" t="s">
        <v>50</v>
      </c>
      <c r="C40" s="44">
        <v>1467.5</v>
      </c>
      <c r="D40" s="45">
        <v>1467.4994999999999</v>
      </c>
      <c r="E40" s="33">
        <f t="shared" si="5"/>
        <v>99.99996592844974</v>
      </c>
      <c r="F40" s="33">
        <f t="shared" si="6"/>
        <v>5.7473276400218452E-2</v>
      </c>
    </row>
    <row r="41" spans="1:6" ht="16.5" customHeight="1" x14ac:dyDescent="0.2">
      <c r="A41" s="17" t="s">
        <v>51</v>
      </c>
      <c r="B41" s="50" t="s">
        <v>52</v>
      </c>
      <c r="C41" s="44">
        <v>1659168.3189999999</v>
      </c>
      <c r="D41" s="45">
        <v>1652345.2520000001</v>
      </c>
      <c r="E41" s="33">
        <f t="shared" si="5"/>
        <v>99.588765833950347</v>
      </c>
      <c r="F41" s="33">
        <f t="shared" si="6"/>
        <v>64.712591300225057</v>
      </c>
    </row>
    <row r="42" spans="1:6" ht="16.5" customHeight="1" x14ac:dyDescent="0.2">
      <c r="A42" s="17" t="s">
        <v>53</v>
      </c>
      <c r="B42" s="50" t="s">
        <v>54</v>
      </c>
      <c r="C42" s="44">
        <v>212038.916</v>
      </c>
      <c r="D42" s="45">
        <v>212034.916</v>
      </c>
      <c r="E42" s="33">
        <f t="shared" si="5"/>
        <v>99.998113553834628</v>
      </c>
      <c r="F42" s="33">
        <f t="shared" si="6"/>
        <v>8.3041536530439046</v>
      </c>
    </row>
    <row r="43" spans="1:6" ht="16.5" customHeight="1" x14ac:dyDescent="0.2">
      <c r="A43" s="17" t="s">
        <v>55</v>
      </c>
      <c r="B43" s="50" t="s">
        <v>56</v>
      </c>
      <c r="C43" s="44">
        <v>75529.039999999994</v>
      </c>
      <c r="D43" s="45">
        <v>69247.297000000006</v>
      </c>
      <c r="E43" s="33">
        <f t="shared" si="5"/>
        <v>91.683009607960074</v>
      </c>
      <c r="F43" s="33">
        <f t="shared" si="6"/>
        <v>2.7120070844651183</v>
      </c>
    </row>
    <row r="44" spans="1:6" ht="16.5" customHeight="1" x14ac:dyDescent="0.2">
      <c r="A44" s="17" t="s">
        <v>57</v>
      </c>
      <c r="B44" s="50" t="s">
        <v>58</v>
      </c>
      <c r="C44" s="44">
        <v>1700</v>
      </c>
      <c r="D44" s="45">
        <v>1694.173</v>
      </c>
      <c r="E44" s="33">
        <f t="shared" si="5"/>
        <v>99.657235294117655</v>
      </c>
      <c r="F44" s="33">
        <f t="shared" si="6"/>
        <v>6.635073681373474E-2</v>
      </c>
    </row>
    <row r="45" spans="1:6" ht="16.5" customHeight="1" x14ac:dyDescent="0.2">
      <c r="A45" s="17" t="s">
        <v>59</v>
      </c>
      <c r="B45" s="50" t="s">
        <v>60</v>
      </c>
      <c r="C45" s="44">
        <v>15263.161</v>
      </c>
      <c r="D45" s="45">
        <v>15263.161</v>
      </c>
      <c r="E45" s="33">
        <f t="shared" si="5"/>
        <v>100</v>
      </c>
      <c r="F45" s="33">
        <f t="shared" si="6"/>
        <v>0.59776774771918817</v>
      </c>
    </row>
    <row r="46" spans="1:6" ht="16.5" customHeight="1" x14ac:dyDescent="0.2">
      <c r="A46" s="17" t="s">
        <v>100</v>
      </c>
      <c r="B46" s="50" t="s">
        <v>99</v>
      </c>
      <c r="C46" s="44">
        <v>1870.2059999999999</v>
      </c>
      <c r="D46" s="45">
        <v>1644.925</v>
      </c>
      <c r="E46" s="33">
        <f t="shared" si="5"/>
        <v>87.954214669400059</v>
      </c>
      <c r="F46" s="33">
        <f t="shared" si="6"/>
        <v>6.4421983913881639E-2</v>
      </c>
    </row>
    <row r="47" spans="1:6" s="23" customFormat="1" ht="15" x14ac:dyDescent="0.25">
      <c r="A47" s="22" t="s">
        <v>61</v>
      </c>
      <c r="B47" s="53"/>
      <c r="C47" s="56">
        <f>SUM(C36:C46)</f>
        <v>2624555.2769999998</v>
      </c>
      <c r="D47" s="56">
        <f>SUM(D36:D46)</f>
        <v>2553359.7384999995</v>
      </c>
      <c r="E47" s="33">
        <f t="shared" si="5"/>
        <v>97.287329433526708</v>
      </c>
      <c r="F47" s="34">
        <f>SUM(F36:F46)</f>
        <v>100.00000000000001</v>
      </c>
    </row>
    <row r="48" spans="1:6" x14ac:dyDescent="0.2">
      <c r="C48" s="57"/>
      <c r="D48" s="58"/>
    </row>
    <row r="49" spans="1:6" x14ac:dyDescent="0.2">
      <c r="C49" s="57"/>
      <c r="D49" s="58"/>
    </row>
    <row r="50" spans="1:6" x14ac:dyDescent="0.2">
      <c r="B50" s="55" t="s">
        <v>66</v>
      </c>
      <c r="C50" s="59">
        <f>C47-C30</f>
        <v>224645.05799999973</v>
      </c>
      <c r="D50" s="59">
        <f>D47-D30</f>
        <v>189766.23899999959</v>
      </c>
    </row>
    <row r="51" spans="1:6" x14ac:dyDescent="0.2">
      <c r="A51" s="29" t="s">
        <v>73</v>
      </c>
    </row>
    <row r="52" spans="1:6" x14ac:dyDescent="0.2">
      <c r="A52" s="1" t="s">
        <v>74</v>
      </c>
      <c r="C52" s="26">
        <v>2318574.29</v>
      </c>
      <c r="D52" s="27">
        <v>2260453.46</v>
      </c>
      <c r="E52" s="28">
        <f>D52/C52*100</f>
        <v>97.493251337657156</v>
      </c>
      <c r="F52" s="28">
        <f>D52/D47*100</f>
        <v>88.528593363343674</v>
      </c>
    </row>
    <row r="53" spans="1:6" x14ac:dyDescent="0.2">
      <c r="A53" s="1" t="s">
        <v>75</v>
      </c>
      <c r="C53" s="26">
        <f>C47-C52</f>
        <v>305980.98699999973</v>
      </c>
      <c r="D53" s="26">
        <f>D47-D52</f>
        <v>292906.27849999955</v>
      </c>
      <c r="E53" s="28">
        <f>D53/C53*100</f>
        <v>95.726953943056543</v>
      </c>
      <c r="F53" s="28">
        <f>D53/D47*100</f>
        <v>11.471406636656326</v>
      </c>
    </row>
    <row r="54" spans="1:6" x14ac:dyDescent="0.2">
      <c r="D54" s="26"/>
      <c r="E54" s="28"/>
      <c r="F54" s="28"/>
    </row>
    <row r="55" spans="1:6" x14ac:dyDescent="0.2">
      <c r="D55" s="26"/>
      <c r="E55" s="28"/>
      <c r="F55" s="28"/>
    </row>
    <row r="57" spans="1:6" ht="51" x14ac:dyDescent="0.2">
      <c r="A57" s="12" t="s">
        <v>1</v>
      </c>
      <c r="B57" s="13" t="s">
        <v>76</v>
      </c>
      <c r="C57" s="7" t="s">
        <v>94</v>
      </c>
      <c r="D57" s="14" t="s">
        <v>3</v>
      </c>
      <c r="E57" s="8" t="s">
        <v>72</v>
      </c>
      <c r="F57" s="8" t="s">
        <v>69</v>
      </c>
    </row>
    <row r="58" spans="1:6" x14ac:dyDescent="0.2">
      <c r="A58" s="17" t="s">
        <v>85</v>
      </c>
      <c r="B58" s="50" t="s">
        <v>77</v>
      </c>
      <c r="C58" s="44">
        <v>406983.66899999999</v>
      </c>
      <c r="D58" s="45">
        <v>402350.37900000002</v>
      </c>
      <c r="E58" s="33">
        <f t="shared" ref="E58:E66" si="7">D58/C58*100</f>
        <v>98.861553828097215</v>
      </c>
      <c r="F58" s="33">
        <f>D58/D66*100</f>
        <v>15.757684774962419</v>
      </c>
    </row>
    <row r="59" spans="1:6" ht="25.5" x14ac:dyDescent="0.2">
      <c r="A59" s="17" t="s">
        <v>86</v>
      </c>
      <c r="B59" s="50" t="s">
        <v>78</v>
      </c>
      <c r="C59" s="44">
        <v>64795.993000000002</v>
      </c>
      <c r="D59" s="45">
        <v>55220.158000000003</v>
      </c>
      <c r="E59" s="33">
        <f t="shared" si="7"/>
        <v>85.221563006218616</v>
      </c>
      <c r="F59" s="33">
        <f t="shared" ref="F59:F65" si="8">D59/$D$47*100</f>
        <v>2.1626470084642175</v>
      </c>
    </row>
    <row r="60" spans="1:6" ht="25.5" x14ac:dyDescent="0.2">
      <c r="A60" s="17" t="s">
        <v>87</v>
      </c>
      <c r="B60" s="50" t="s">
        <v>79</v>
      </c>
      <c r="C60" s="44">
        <v>1425049.7</v>
      </c>
      <c r="D60" s="45">
        <v>1413726.452</v>
      </c>
      <c r="E60" s="33">
        <f t="shared" si="7"/>
        <v>99.205413818198778</v>
      </c>
      <c r="F60" s="33">
        <f t="shared" si="8"/>
        <v>55.367304132026064</v>
      </c>
    </row>
    <row r="61" spans="1:6" ht="25.5" x14ac:dyDescent="0.2">
      <c r="A61" s="17" t="s">
        <v>88</v>
      </c>
      <c r="B61" s="50" t="s">
        <v>80</v>
      </c>
      <c r="C61" s="44">
        <v>314687.17300000001</v>
      </c>
      <c r="D61" s="45">
        <v>314669.20899999997</v>
      </c>
      <c r="E61" s="33">
        <f t="shared" si="7"/>
        <v>99.994291473710618</v>
      </c>
      <c r="F61" s="33">
        <f t="shared" si="8"/>
        <v>12.323731915067167</v>
      </c>
    </row>
    <row r="62" spans="1:6" ht="25.5" x14ac:dyDescent="0.2">
      <c r="A62" s="17" t="s">
        <v>89</v>
      </c>
      <c r="B62" s="50" t="s">
        <v>81</v>
      </c>
      <c r="C62" s="44">
        <v>311690.50300000003</v>
      </c>
      <c r="D62" s="45">
        <v>266792.67200000002</v>
      </c>
      <c r="E62" s="33">
        <f t="shared" si="7"/>
        <v>85.595380491910589</v>
      </c>
      <c r="F62" s="33">
        <f t="shared" si="8"/>
        <v>10.448691109883734</v>
      </c>
    </row>
    <row r="63" spans="1:6" x14ac:dyDescent="0.2">
      <c r="A63" s="17" t="s">
        <v>90</v>
      </c>
      <c r="B63" s="50" t="s">
        <v>82</v>
      </c>
      <c r="C63" s="44">
        <v>8718.3989999999994</v>
      </c>
      <c r="D63" s="45">
        <v>8639.06</v>
      </c>
      <c r="E63" s="33">
        <f t="shared" si="7"/>
        <v>99.089982002429579</v>
      </c>
      <c r="F63" s="33">
        <f t="shared" si="8"/>
        <v>0.33834088748791485</v>
      </c>
    </row>
    <row r="64" spans="1:6" ht="25.5" x14ac:dyDescent="0.2">
      <c r="A64" s="17" t="s">
        <v>91</v>
      </c>
      <c r="B64" s="50" t="s">
        <v>83</v>
      </c>
      <c r="C64" s="44">
        <v>3291.2550000000001</v>
      </c>
      <c r="D64" s="45">
        <v>3281.64</v>
      </c>
      <c r="E64" s="33">
        <f t="shared" si="7"/>
        <v>99.70786219846228</v>
      </c>
      <c r="F64" s="33">
        <f t="shared" si="8"/>
        <v>0.12852243068294941</v>
      </c>
    </row>
    <row r="65" spans="1:6" ht="25.5" x14ac:dyDescent="0.2">
      <c r="A65" s="17" t="s">
        <v>92</v>
      </c>
      <c r="B65" s="50" t="s">
        <v>84</v>
      </c>
      <c r="C65" s="44">
        <v>89338.585000000006</v>
      </c>
      <c r="D65" s="45">
        <v>88680.17</v>
      </c>
      <c r="E65" s="33">
        <f t="shared" si="7"/>
        <v>99.263011609149615</v>
      </c>
      <c r="F65" s="33">
        <f t="shared" si="8"/>
        <v>3.4730777909146555</v>
      </c>
    </row>
    <row r="66" spans="1:6" ht="15" x14ac:dyDescent="0.2">
      <c r="A66" s="22" t="s">
        <v>61</v>
      </c>
      <c r="B66" s="53"/>
      <c r="C66" s="56">
        <f>SUM(C58:C65)</f>
        <v>2624555.2770000002</v>
      </c>
      <c r="D66" s="56">
        <f>SUM(D58:D65)</f>
        <v>2553359.7400000002</v>
      </c>
      <c r="E66" s="33">
        <f t="shared" si="7"/>
        <v>97.287329490679269</v>
      </c>
      <c r="F66" s="34">
        <f>SUM(F58:F65)</f>
        <v>100.00000004948913</v>
      </c>
    </row>
  </sheetData>
  <mergeCells count="3">
    <mergeCell ref="A2:E2"/>
    <mergeCell ref="A32:E32"/>
    <mergeCell ref="A1:E1"/>
  </mergeCells>
  <pageMargins left="1.1023622047244095" right="0.31496062992125984" top="0.74803149606299213" bottom="0.74803149606299213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</vt:lpstr>
    </vt:vector>
  </TitlesOfParts>
  <Company>Finotdel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Шкода</dc:creator>
  <cp:lastModifiedBy>Windows User</cp:lastModifiedBy>
  <cp:lastPrinted>2018-02-26T13:51:46Z</cp:lastPrinted>
  <dcterms:created xsi:type="dcterms:W3CDTF">2012-04-23T06:55:06Z</dcterms:created>
  <dcterms:modified xsi:type="dcterms:W3CDTF">2018-03-12T12:42:31Z</dcterms:modified>
</cp:coreProperties>
</file>