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630" yWindow="600" windowWidth="37095" windowHeight="17055" activeTab="1"/>
  </bookViews>
  <sheets>
    <sheet name="Разд, подраз" sheetId="3" r:id="rId1"/>
    <sheet name="Разделы" sheetId="4" r:id="rId2"/>
  </sheets>
  <definedNames>
    <definedName name="_xlnm.Print_Titles" localSheetId="0">'Разд, подраз'!$5:$7</definedName>
    <definedName name="_xlnm.Print_Titles" localSheetId="1">Разделы!$5:$7</definedName>
  </definedNames>
  <calcPr calcId="152511"/>
</workbook>
</file>

<file path=xl/calcChain.xml><?xml version="1.0" encoding="utf-8"?>
<calcChain xmlns="http://schemas.openxmlformats.org/spreadsheetml/2006/main">
  <c r="L53" i="4" l="1"/>
  <c r="K53" i="4"/>
  <c r="J53" i="4"/>
  <c r="I53" i="4"/>
  <c r="H53" i="4"/>
  <c r="G53" i="4"/>
  <c r="N52" i="4"/>
  <c r="M52" i="4"/>
  <c r="F52" i="4"/>
  <c r="H52" i="4" s="1"/>
  <c r="E52" i="4"/>
  <c r="D52" i="4"/>
  <c r="C52" i="4"/>
  <c r="L51" i="4"/>
  <c r="K51" i="4"/>
  <c r="J51" i="4"/>
  <c r="I51" i="4"/>
  <c r="H51" i="4"/>
  <c r="G51" i="4"/>
  <c r="L50" i="4"/>
  <c r="K50" i="4"/>
  <c r="I50" i="4"/>
  <c r="H50" i="4"/>
  <c r="G50" i="4"/>
  <c r="N49" i="4"/>
  <c r="M49" i="4"/>
  <c r="F49" i="4"/>
  <c r="G49" i="4" s="1"/>
  <c r="E49" i="4"/>
  <c r="D49" i="4"/>
  <c r="C49" i="4"/>
  <c r="L48" i="4"/>
  <c r="K48" i="4"/>
  <c r="J48" i="4"/>
  <c r="I48" i="4"/>
  <c r="H48" i="4"/>
  <c r="G48" i="4"/>
  <c r="N47" i="4"/>
  <c r="M47" i="4"/>
  <c r="F47" i="4"/>
  <c r="G47" i="4" s="1"/>
  <c r="E47" i="4"/>
  <c r="K47" i="4" s="1"/>
  <c r="D47" i="4"/>
  <c r="J47" i="4" s="1"/>
  <c r="C47" i="4"/>
  <c r="L46" i="4"/>
  <c r="K46" i="4"/>
  <c r="J46" i="4"/>
  <c r="I46" i="4"/>
  <c r="H46" i="4"/>
  <c r="G46" i="4"/>
  <c r="L45" i="4"/>
  <c r="K45" i="4"/>
  <c r="J45" i="4"/>
  <c r="I45" i="4"/>
  <c r="H45" i="4"/>
  <c r="G45" i="4"/>
  <c r="L44" i="4"/>
  <c r="K44" i="4"/>
  <c r="J44" i="4"/>
  <c r="I44" i="4"/>
  <c r="H44" i="4"/>
  <c r="G44" i="4"/>
  <c r="L43" i="4"/>
  <c r="K43" i="4"/>
  <c r="J43" i="4"/>
  <c r="I43" i="4"/>
  <c r="H43" i="4"/>
  <c r="G43" i="4"/>
  <c r="N42" i="4"/>
  <c r="M42" i="4"/>
  <c r="F42" i="4"/>
  <c r="E42" i="4"/>
  <c r="K42" i="4" s="1"/>
  <c r="D42" i="4"/>
  <c r="J42" i="4" s="1"/>
  <c r="C42" i="4"/>
  <c r="L41" i="4"/>
  <c r="K41" i="4"/>
  <c r="J41" i="4"/>
  <c r="I41" i="4"/>
  <c r="H41" i="4"/>
  <c r="G41" i="4"/>
  <c r="L40" i="4"/>
  <c r="K40" i="4"/>
  <c r="J40" i="4"/>
  <c r="I40" i="4"/>
  <c r="H40" i="4"/>
  <c r="G40" i="4"/>
  <c r="N39" i="4"/>
  <c r="M39" i="4"/>
  <c r="F39" i="4"/>
  <c r="E39" i="4"/>
  <c r="K39" i="4" s="1"/>
  <c r="D39" i="4"/>
  <c r="J39" i="4" s="1"/>
  <c r="C39" i="4"/>
  <c r="L38" i="4"/>
  <c r="K38" i="4"/>
  <c r="J38" i="4"/>
  <c r="I38" i="4"/>
  <c r="H38" i="4"/>
  <c r="G38" i="4"/>
  <c r="L37" i="4"/>
  <c r="K37" i="4"/>
  <c r="J37" i="4"/>
  <c r="I37" i="4"/>
  <c r="H37" i="4"/>
  <c r="G37" i="4"/>
  <c r="L36" i="4"/>
  <c r="K36" i="4"/>
  <c r="J36" i="4"/>
  <c r="I36" i="4"/>
  <c r="H36" i="4"/>
  <c r="G36" i="4"/>
  <c r="L35" i="4"/>
  <c r="K35" i="4"/>
  <c r="J35" i="4"/>
  <c r="I35" i="4"/>
  <c r="H35" i="4"/>
  <c r="G35" i="4"/>
  <c r="L34" i="4"/>
  <c r="K34" i="4"/>
  <c r="J34" i="4"/>
  <c r="I34" i="4"/>
  <c r="H34" i="4"/>
  <c r="G34" i="4"/>
  <c r="N33" i="4"/>
  <c r="M33" i="4"/>
  <c r="F33" i="4"/>
  <c r="E33" i="4"/>
  <c r="K33" i="4" s="1"/>
  <c r="D33" i="4"/>
  <c r="J33" i="4" s="1"/>
  <c r="C33" i="4"/>
  <c r="L32" i="4"/>
  <c r="K32" i="4"/>
  <c r="J32" i="4"/>
  <c r="I32" i="4"/>
  <c r="H32" i="4"/>
  <c r="G32" i="4"/>
  <c r="N31" i="4"/>
  <c r="M31" i="4"/>
  <c r="F31" i="4"/>
  <c r="E31" i="4"/>
  <c r="K31" i="4" s="1"/>
  <c r="D31" i="4"/>
  <c r="J31" i="4" s="1"/>
  <c r="C31" i="4"/>
  <c r="L30" i="4"/>
  <c r="K30" i="4"/>
  <c r="J30" i="4"/>
  <c r="I30" i="4"/>
  <c r="H30" i="4"/>
  <c r="G30" i="4"/>
  <c r="L29" i="4"/>
  <c r="K29" i="4"/>
  <c r="J29" i="4"/>
  <c r="I29" i="4"/>
  <c r="H29" i="4"/>
  <c r="G29" i="4"/>
  <c r="L28" i="4"/>
  <c r="K28" i="4"/>
  <c r="J28" i="4"/>
  <c r="I28" i="4"/>
  <c r="H28" i="4"/>
  <c r="G28" i="4"/>
  <c r="L27" i="4"/>
  <c r="K27" i="4"/>
  <c r="J27" i="4"/>
  <c r="I27" i="4"/>
  <c r="H27" i="4"/>
  <c r="G27" i="4"/>
  <c r="N26" i="4"/>
  <c r="M26" i="4"/>
  <c r="F26" i="4"/>
  <c r="G26" i="4" s="1"/>
  <c r="E26" i="4"/>
  <c r="K26" i="4" s="1"/>
  <c r="D26" i="4"/>
  <c r="J26" i="4" s="1"/>
  <c r="C26" i="4"/>
  <c r="L25" i="4"/>
  <c r="K25" i="4"/>
  <c r="J25" i="4"/>
  <c r="I25" i="4"/>
  <c r="H25" i="4"/>
  <c r="G25" i="4"/>
  <c r="L24" i="4"/>
  <c r="K24" i="4"/>
  <c r="J24" i="4"/>
  <c r="I24" i="4"/>
  <c r="H24" i="4"/>
  <c r="G24" i="4"/>
  <c r="L23" i="4"/>
  <c r="K23" i="4"/>
  <c r="J23" i="4"/>
  <c r="I23" i="4"/>
  <c r="H23" i="4"/>
  <c r="G23" i="4"/>
  <c r="L22" i="4"/>
  <c r="K22" i="4"/>
  <c r="J22" i="4"/>
  <c r="I22" i="4"/>
  <c r="H22" i="4"/>
  <c r="G22" i="4"/>
  <c r="L21" i="4"/>
  <c r="K21" i="4"/>
  <c r="J21" i="4"/>
  <c r="I21" i="4"/>
  <c r="H21" i="4"/>
  <c r="G21" i="4"/>
  <c r="N20" i="4"/>
  <c r="M20" i="4"/>
  <c r="F20" i="4"/>
  <c r="E20" i="4"/>
  <c r="K20" i="4" s="1"/>
  <c r="D20" i="4"/>
  <c r="C20" i="4"/>
  <c r="L19" i="4"/>
  <c r="K19" i="4"/>
  <c r="J19" i="4"/>
  <c r="I19" i="4"/>
  <c r="H19" i="4"/>
  <c r="G19" i="4"/>
  <c r="L18" i="4"/>
  <c r="K18" i="4"/>
  <c r="J18" i="4"/>
  <c r="I18" i="4"/>
  <c r="H18" i="4"/>
  <c r="G18" i="4"/>
  <c r="L17" i="4"/>
  <c r="K17" i="4"/>
  <c r="J17" i="4"/>
  <c r="I17" i="4"/>
  <c r="H17" i="4"/>
  <c r="G17" i="4"/>
  <c r="N16" i="4"/>
  <c r="M16" i="4"/>
  <c r="F16" i="4"/>
  <c r="E16" i="4"/>
  <c r="K16" i="4" s="1"/>
  <c r="D16" i="4"/>
  <c r="J16" i="4" s="1"/>
  <c r="C16" i="4"/>
  <c r="L15" i="4"/>
  <c r="K15" i="4"/>
  <c r="J15" i="4"/>
  <c r="I15" i="4"/>
  <c r="H15" i="4"/>
  <c r="G15" i="4"/>
  <c r="K14" i="4"/>
  <c r="J14" i="4"/>
  <c r="I14" i="4"/>
  <c r="G14" i="4"/>
  <c r="K13" i="4"/>
  <c r="J13" i="4"/>
  <c r="I13" i="4"/>
  <c r="G13" i="4"/>
  <c r="L12" i="4"/>
  <c r="K12" i="4"/>
  <c r="J12" i="4"/>
  <c r="I12" i="4"/>
  <c r="H12" i="4"/>
  <c r="G12" i="4"/>
  <c r="L11" i="4"/>
  <c r="K11" i="4"/>
  <c r="J11" i="4"/>
  <c r="I11" i="4"/>
  <c r="G11" i="4"/>
  <c r="L10" i="4"/>
  <c r="K10" i="4"/>
  <c r="J10" i="4"/>
  <c r="I10" i="4"/>
  <c r="H10" i="4"/>
  <c r="G10" i="4"/>
  <c r="L9" i="4"/>
  <c r="K9" i="4"/>
  <c r="J9" i="4"/>
  <c r="I9" i="4"/>
  <c r="H9" i="4"/>
  <c r="G9" i="4"/>
  <c r="L8" i="4"/>
  <c r="K8" i="4"/>
  <c r="J8" i="4"/>
  <c r="I8" i="4"/>
  <c r="H8" i="4"/>
  <c r="G8" i="4"/>
  <c r="N7" i="4"/>
  <c r="M7" i="4"/>
  <c r="F7" i="4"/>
  <c r="H7" i="4" s="1"/>
  <c r="E7" i="4"/>
  <c r="K7" i="4" s="1"/>
  <c r="D7" i="4"/>
  <c r="C7" i="4"/>
  <c r="J49" i="4" l="1"/>
  <c r="K49" i="4"/>
  <c r="L42" i="4"/>
  <c r="L39" i="4"/>
  <c r="I33" i="4"/>
  <c r="L31" i="4"/>
  <c r="J20" i="4"/>
  <c r="G20" i="4"/>
  <c r="L16" i="4"/>
  <c r="C54" i="4"/>
  <c r="D54" i="4"/>
  <c r="E54" i="4"/>
  <c r="M54" i="4"/>
  <c r="N54" i="4"/>
  <c r="F54" i="4"/>
  <c r="L26" i="4"/>
  <c r="L33" i="4"/>
  <c r="G16" i="4"/>
  <c r="G31" i="4"/>
  <c r="G33" i="4"/>
  <c r="G39" i="4"/>
  <c r="G42" i="4"/>
  <c r="I7" i="4"/>
  <c r="H16" i="4"/>
  <c r="H20" i="4"/>
  <c r="H26" i="4"/>
  <c r="H31" i="4"/>
  <c r="H33" i="4"/>
  <c r="H39" i="4"/>
  <c r="H42" i="4"/>
  <c r="H47" i="4"/>
  <c r="H49" i="4"/>
  <c r="I52" i="4"/>
  <c r="J7" i="4"/>
  <c r="I16" i="4"/>
  <c r="I20" i="4"/>
  <c r="I26" i="4"/>
  <c r="I31" i="4"/>
  <c r="I39" i="4"/>
  <c r="I42" i="4"/>
  <c r="I47" i="4"/>
  <c r="I49" i="4"/>
  <c r="J52" i="4"/>
  <c r="K52" i="4"/>
  <c r="L7" i="4"/>
  <c r="L52" i="4"/>
  <c r="G7" i="4"/>
  <c r="L20" i="4"/>
  <c r="L47" i="4"/>
  <c r="L49" i="4"/>
  <c r="G52" i="4"/>
  <c r="I9" i="3"/>
  <c r="J9" i="3"/>
  <c r="I10" i="3"/>
  <c r="J10" i="3"/>
  <c r="I11" i="3"/>
  <c r="J11" i="3"/>
  <c r="I12" i="3"/>
  <c r="J12" i="3"/>
  <c r="I13" i="3"/>
  <c r="J13" i="3"/>
  <c r="I14" i="3"/>
  <c r="J14" i="3"/>
  <c r="I15" i="3"/>
  <c r="J15" i="3"/>
  <c r="I16" i="3"/>
  <c r="J16" i="3"/>
  <c r="I17" i="3"/>
  <c r="J17" i="3"/>
  <c r="I18" i="3"/>
  <c r="J18" i="3"/>
  <c r="I19" i="3"/>
  <c r="J19" i="3"/>
  <c r="I20" i="3"/>
  <c r="J20" i="3"/>
  <c r="I21" i="3"/>
  <c r="J21" i="3"/>
  <c r="I22" i="3"/>
  <c r="J22" i="3"/>
  <c r="I23" i="3"/>
  <c r="J23" i="3"/>
  <c r="I24" i="3"/>
  <c r="J24" i="3"/>
  <c r="I25" i="3"/>
  <c r="J25" i="3"/>
  <c r="I26" i="3"/>
  <c r="J26" i="3"/>
  <c r="I27" i="3"/>
  <c r="J27" i="3"/>
  <c r="I28" i="3"/>
  <c r="J28" i="3"/>
  <c r="I29" i="3"/>
  <c r="J29" i="3"/>
  <c r="I30" i="3"/>
  <c r="J30" i="3"/>
  <c r="I31" i="3"/>
  <c r="J31" i="3"/>
  <c r="I32" i="3"/>
  <c r="J32" i="3"/>
  <c r="I33" i="3"/>
  <c r="J33" i="3"/>
  <c r="I34" i="3"/>
  <c r="J34" i="3"/>
  <c r="I35" i="3"/>
  <c r="J35" i="3"/>
  <c r="I36" i="3"/>
  <c r="J36" i="3"/>
  <c r="I37" i="3"/>
  <c r="J37" i="3"/>
  <c r="I38" i="3"/>
  <c r="J38" i="3"/>
  <c r="I39" i="3"/>
  <c r="J39" i="3"/>
  <c r="I40" i="3"/>
  <c r="J40" i="3"/>
  <c r="I41" i="3"/>
  <c r="J41" i="3"/>
  <c r="I42" i="3"/>
  <c r="J42" i="3"/>
  <c r="I43" i="3"/>
  <c r="J43" i="3"/>
  <c r="I44" i="3"/>
  <c r="J44" i="3"/>
  <c r="I45" i="3"/>
  <c r="J45" i="3"/>
  <c r="I46" i="3"/>
  <c r="J46" i="3"/>
  <c r="I47" i="3"/>
  <c r="J47" i="3"/>
  <c r="I48" i="3"/>
  <c r="J48" i="3"/>
  <c r="I49" i="3"/>
  <c r="J49" i="3"/>
  <c r="I50" i="3"/>
  <c r="J50" i="3"/>
  <c r="I51" i="3"/>
  <c r="I52" i="3"/>
  <c r="J52" i="3"/>
  <c r="I53" i="3"/>
  <c r="J53" i="3"/>
  <c r="I54" i="3"/>
  <c r="J54" i="3"/>
  <c r="I55" i="3"/>
  <c r="J55" i="3"/>
  <c r="J8" i="3"/>
  <c r="I8" i="3"/>
  <c r="H54" i="4" l="1"/>
  <c r="G54" i="4"/>
  <c r="L54" i="4"/>
  <c r="K54" i="4"/>
  <c r="J54" i="4"/>
  <c r="I54" i="4"/>
  <c r="E53" i="3"/>
  <c r="E50" i="3"/>
  <c r="E48" i="3"/>
  <c r="E43" i="3"/>
  <c r="E40" i="3"/>
  <c r="E34" i="3"/>
  <c r="E32" i="3"/>
  <c r="E27" i="3"/>
  <c r="E21" i="3"/>
  <c r="E17" i="3"/>
  <c r="E8" i="3"/>
  <c r="D8" i="3"/>
  <c r="E55" i="3" l="1"/>
  <c r="L9" i="3" l="1"/>
  <c r="L10" i="3"/>
  <c r="L11" i="3"/>
  <c r="L12" i="3"/>
  <c r="L13" i="3"/>
  <c r="L16" i="3"/>
  <c r="L18" i="3"/>
  <c r="L19" i="3"/>
  <c r="L20" i="3"/>
  <c r="L22" i="3"/>
  <c r="L23" i="3"/>
  <c r="L24" i="3"/>
  <c r="L25" i="3"/>
  <c r="L26" i="3"/>
  <c r="L28" i="3"/>
  <c r="L29" i="3"/>
  <c r="L30" i="3"/>
  <c r="L31" i="3"/>
  <c r="L33" i="3"/>
  <c r="L35" i="3"/>
  <c r="L36" i="3"/>
  <c r="L37" i="3"/>
  <c r="L38" i="3"/>
  <c r="L39" i="3"/>
  <c r="L41" i="3"/>
  <c r="L42" i="3"/>
  <c r="L44" i="3"/>
  <c r="L45" i="3"/>
  <c r="L46" i="3"/>
  <c r="L47" i="3"/>
  <c r="L49" i="3"/>
  <c r="L51" i="3"/>
  <c r="L52" i="3"/>
  <c r="L54" i="3"/>
  <c r="K9" i="3"/>
  <c r="K10" i="3"/>
  <c r="K11" i="3"/>
  <c r="K12" i="3"/>
  <c r="K13" i="3"/>
  <c r="K14" i="3"/>
  <c r="K15" i="3"/>
  <c r="K16" i="3"/>
  <c r="K18" i="3"/>
  <c r="K19" i="3"/>
  <c r="K20" i="3"/>
  <c r="K22" i="3"/>
  <c r="K23" i="3"/>
  <c r="K24" i="3"/>
  <c r="K25" i="3"/>
  <c r="K26" i="3"/>
  <c r="K28" i="3"/>
  <c r="K29" i="3"/>
  <c r="K30" i="3"/>
  <c r="K31" i="3"/>
  <c r="K33" i="3"/>
  <c r="K35" i="3"/>
  <c r="K36" i="3"/>
  <c r="K37" i="3"/>
  <c r="K38" i="3"/>
  <c r="K39" i="3"/>
  <c r="K41" i="3"/>
  <c r="K42" i="3"/>
  <c r="K44" i="3"/>
  <c r="K45" i="3"/>
  <c r="K46" i="3"/>
  <c r="K47" i="3"/>
  <c r="K49" i="3"/>
  <c r="K51" i="3"/>
  <c r="K52" i="3"/>
  <c r="K54" i="3"/>
  <c r="H9" i="3" l="1"/>
  <c r="H10" i="3"/>
  <c r="H11" i="3"/>
  <c r="H13" i="3"/>
  <c r="H16" i="3"/>
  <c r="H18" i="3"/>
  <c r="H19" i="3"/>
  <c r="H20" i="3"/>
  <c r="H22" i="3"/>
  <c r="H23" i="3"/>
  <c r="H24" i="3"/>
  <c r="H25" i="3"/>
  <c r="H26" i="3"/>
  <c r="H28" i="3"/>
  <c r="H29" i="3"/>
  <c r="H30" i="3"/>
  <c r="H31" i="3"/>
  <c r="H33" i="3"/>
  <c r="H35" i="3"/>
  <c r="H36" i="3"/>
  <c r="H37" i="3"/>
  <c r="H38" i="3"/>
  <c r="H39" i="3"/>
  <c r="H41" i="3"/>
  <c r="H42" i="3"/>
  <c r="H44" i="3"/>
  <c r="H45" i="3"/>
  <c r="H46" i="3"/>
  <c r="H47" i="3"/>
  <c r="H49" i="3"/>
  <c r="H51" i="3"/>
  <c r="H52" i="3"/>
  <c r="H54" i="3"/>
  <c r="G9" i="3"/>
  <c r="G10" i="3"/>
  <c r="G11" i="3"/>
  <c r="G12" i="3"/>
  <c r="G13" i="3"/>
  <c r="G14" i="3"/>
  <c r="G15" i="3"/>
  <c r="G16" i="3"/>
  <c r="G18" i="3"/>
  <c r="G19" i="3"/>
  <c r="G20" i="3"/>
  <c r="G22" i="3"/>
  <c r="G23" i="3"/>
  <c r="G24" i="3"/>
  <c r="G25" i="3"/>
  <c r="G26" i="3"/>
  <c r="G28" i="3"/>
  <c r="G29" i="3"/>
  <c r="G30" i="3"/>
  <c r="G31" i="3"/>
  <c r="G33" i="3"/>
  <c r="G35" i="3"/>
  <c r="G36" i="3"/>
  <c r="G37" i="3"/>
  <c r="G38" i="3"/>
  <c r="G39" i="3"/>
  <c r="G41" i="3"/>
  <c r="G42" i="3"/>
  <c r="G44" i="3"/>
  <c r="G45" i="3"/>
  <c r="G46" i="3"/>
  <c r="G47" i="3"/>
  <c r="G49" i="3"/>
  <c r="G51" i="3"/>
  <c r="G52" i="3"/>
  <c r="G54" i="3"/>
  <c r="F53" i="3"/>
  <c r="F50" i="3"/>
  <c r="F48" i="3"/>
  <c r="F43" i="3"/>
  <c r="F40" i="3"/>
  <c r="F34" i="3"/>
  <c r="F32" i="3"/>
  <c r="F27" i="3"/>
  <c r="F21" i="3"/>
  <c r="F17" i="3"/>
  <c r="F8" i="3"/>
  <c r="M53" i="3"/>
  <c r="M50" i="3"/>
  <c r="M48" i="3"/>
  <c r="M43" i="3"/>
  <c r="M40" i="3"/>
  <c r="M34" i="3"/>
  <c r="M32" i="3"/>
  <c r="M27" i="3"/>
  <c r="M21" i="3"/>
  <c r="M17" i="3"/>
  <c r="M8" i="3"/>
  <c r="D53" i="3"/>
  <c r="D50" i="3"/>
  <c r="D48" i="3"/>
  <c r="D43" i="3"/>
  <c r="D40" i="3"/>
  <c r="D34" i="3"/>
  <c r="D32" i="3"/>
  <c r="D27" i="3"/>
  <c r="D21" i="3"/>
  <c r="D17" i="3"/>
  <c r="N53" i="3"/>
  <c r="C53" i="3"/>
  <c r="N50" i="3"/>
  <c r="C50" i="3"/>
  <c r="N48" i="3"/>
  <c r="C48" i="3"/>
  <c r="N43" i="3"/>
  <c r="C43" i="3"/>
  <c r="N40" i="3"/>
  <c r="C40" i="3"/>
  <c r="N34" i="3"/>
  <c r="C34" i="3"/>
  <c r="N32" i="3"/>
  <c r="C32" i="3"/>
  <c r="N27" i="3"/>
  <c r="C27" i="3"/>
  <c r="N21" i="3"/>
  <c r="C21" i="3"/>
  <c r="N17" i="3"/>
  <c r="C17" i="3"/>
  <c r="N8" i="3"/>
  <c r="C8" i="3"/>
  <c r="L53" i="3" l="1"/>
  <c r="K53" i="3"/>
  <c r="L17" i="3"/>
  <c r="K17" i="3"/>
  <c r="L43" i="3"/>
  <c r="K43" i="3"/>
  <c r="L50" i="3"/>
  <c r="K50" i="3"/>
  <c r="L21" i="3"/>
  <c r="K21" i="3"/>
  <c r="K48" i="3"/>
  <c r="L48" i="3"/>
  <c r="L27" i="3"/>
  <c r="K27" i="3"/>
  <c r="G53" i="3"/>
  <c r="L34" i="3"/>
  <c r="K34" i="3"/>
  <c r="L32" i="3"/>
  <c r="K32" i="3"/>
  <c r="L8" i="3"/>
  <c r="K8" i="3"/>
  <c r="G8" i="3"/>
  <c r="L40" i="3"/>
  <c r="K40" i="3"/>
  <c r="G48" i="3"/>
  <c r="G43" i="3"/>
  <c r="H53" i="3"/>
  <c r="H27" i="3"/>
  <c r="H43" i="3"/>
  <c r="G50" i="3"/>
  <c r="G40" i="3"/>
  <c r="H50" i="3"/>
  <c r="H48" i="3"/>
  <c r="H40" i="3"/>
  <c r="G34" i="3"/>
  <c r="H34" i="3"/>
  <c r="H32" i="3"/>
  <c r="G32" i="3"/>
  <c r="G27" i="3"/>
  <c r="G21" i="3"/>
  <c r="H21" i="3"/>
  <c r="G17" i="3"/>
  <c r="H17" i="3"/>
  <c r="H8" i="3"/>
  <c r="F55" i="3"/>
  <c r="N55" i="3"/>
  <c r="M55" i="3"/>
  <c r="D55" i="3"/>
  <c r="C55" i="3"/>
  <c r="L55" i="3" l="1"/>
  <c r="K55" i="3"/>
  <c r="H55" i="3"/>
  <c r="G55" i="3"/>
</calcChain>
</file>

<file path=xl/sharedStrings.xml><?xml version="1.0" encoding="utf-8"?>
<sst xmlns="http://schemas.openxmlformats.org/spreadsheetml/2006/main" count="234" uniqueCount="114">
  <si>
    <t>Наименование показателя</t>
  </si>
  <si>
    <t>Разд.</t>
  </si>
  <si>
    <t/>
  </si>
  <si>
    <t>0100</t>
  </si>
  <si>
    <t>0102</t>
  </si>
  <si>
    <t>0103</t>
  </si>
  <si>
    <t>0104</t>
  </si>
  <si>
    <t>0105</t>
  </si>
  <si>
    <t>0106</t>
  </si>
  <si>
    <t>0107</t>
  </si>
  <si>
    <t>0111</t>
  </si>
  <si>
    <t>0113</t>
  </si>
  <si>
    <t>0300</t>
  </si>
  <si>
    <t>0304</t>
  </si>
  <si>
    <t>0309</t>
  </si>
  <si>
    <t>0314</t>
  </si>
  <si>
    <t>0400</t>
  </si>
  <si>
    <t>0405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</si>
  <si>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</si>
  <si>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</si>
  <si>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</si>
  <si>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</si>
  <si>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</si>
  <si>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</si>
  <si>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</si>
  <si>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</si>
  <si>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</si>
  <si>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</si>
  <si>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0605</t>
  </si>
  <si>
    <t>0700</t>
  </si>
  <si>
    <t>0701</t>
  </si>
  <si>
    <t>0702</t>
  </si>
  <si>
    <t>0703</t>
  </si>
  <si>
    <t>0707</t>
  </si>
  <si>
    <t>0709</t>
  </si>
  <si>
    <t>0800</t>
  </si>
  <si>
    <t>0801</t>
  </si>
  <si>
    <t>0804</t>
  </si>
  <si>
    <t>1000</t>
  </si>
  <si>
    <t>1001</t>
  </si>
  <si>
    <t>1003</t>
  </si>
  <si>
    <t>1004</t>
  </si>
  <si>
    <t>1006</t>
  </si>
  <si>
    <t>1100</t>
  </si>
  <si>
    <t>1105</t>
  </si>
  <si>
    <t>1200</t>
  </si>
  <si>
    <t>1201</t>
  </si>
  <si>
    <t>1202</t>
  </si>
  <si>
    <t>1300</t>
  </si>
  <si>
    <t>1301</t>
  </si>
  <si>
    <t>ВСЕГО РАСХОДОВ:</t>
  </si>
  <si>
    <t>Сумма</t>
  </si>
  <si>
    <t>(%)</t>
  </si>
  <si>
    <t>2022 год</t>
  </si>
  <si>
    <t>Другие общегосударственные вопросы</t>
  </si>
  <si>
    <t xml:space="preserve"> Функционирование высшего должностного лица субъекта Российской Федерации и муниципального образования</t>
  </si>
  <si>
    <t xml:space="preserve">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</si>
  <si>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</si>
  <si>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Судебная система</t>
  </si>
  <si>
    <t xml:space="preserve"> Обеспечение деятельности финансовых, налоговых и таможенных органов и органов финансового (финансово-бюджетного) надзора</t>
  </si>
  <si>
    <t xml:space="preserve"> Обеспечение проведения выборов и референдумов</t>
  </si>
  <si>
    <t xml:space="preserve"> Резервные фонды</t>
  </si>
  <si>
    <t xml:space="preserve"> Органы юстиции</t>
  </si>
  <si>
    <t xml:space="preserve"> Защита населения и территории от чрезвычайных ситуаций природного и техногенного характера, гражданская оборона</t>
  </si>
  <si>
    <t xml:space="preserve"> Другие вопросы в области национальной безопасности и правоохранительной деятельности</t>
  </si>
  <si>
    <t xml:space="preserve"> Сельское хозяйство и рыболовство</t>
  </si>
  <si>
    <t xml:space="preserve"> Транспорт</t>
  </si>
  <si>
    <t xml:space="preserve"> Дорожное хозяйство (дорожные фонды)</t>
  </si>
  <si>
    <t xml:space="preserve"> Связь и информатика</t>
  </si>
  <si>
    <t xml:space="preserve"> Другие вопросы в области национальной экономики</t>
  </si>
  <si>
    <t xml:space="preserve"> Жилищное хозяйство</t>
  </si>
  <si>
    <t xml:space="preserve"> Коммунальное хозяйство</t>
  </si>
  <si>
    <t xml:space="preserve"> Благоустройство</t>
  </si>
  <si>
    <t xml:space="preserve"> Другие вопросы в области жилищно-коммунального хозяйства</t>
  </si>
  <si>
    <t xml:space="preserve"> Другие вопросы в области охраны окружающей среды</t>
  </si>
  <si>
    <t xml:space="preserve"> Дошкольное образование</t>
  </si>
  <si>
    <t xml:space="preserve"> Общее образование</t>
  </si>
  <si>
    <t xml:space="preserve"> Дополнительное образование детей</t>
  </si>
  <si>
    <t xml:space="preserve"> Молодежная политика и оздоровление детей</t>
  </si>
  <si>
    <t xml:space="preserve"> Другие вопросы в области образования</t>
  </si>
  <si>
    <t xml:space="preserve"> Культура</t>
  </si>
  <si>
    <t xml:space="preserve"> Другие вопросы в области культуры, кинематографии</t>
  </si>
  <si>
    <t xml:space="preserve"> Пенсионное обеспечение</t>
  </si>
  <si>
    <t xml:space="preserve"> Социальное обеспечение населения</t>
  </si>
  <si>
    <t xml:space="preserve"> Охрана семьи и детства</t>
  </si>
  <si>
    <t xml:space="preserve"> Другие вопросы в области социальной политики</t>
  </si>
  <si>
    <t xml:space="preserve"> Другие вопросы в области физической культуры и спорта</t>
  </si>
  <si>
    <t xml:space="preserve"> Телевидение и радиовещание</t>
  </si>
  <si>
    <t xml:space="preserve"> Периодическая печать и издательства</t>
  </si>
  <si>
    <t xml:space="preserve"> Обслуживание государственного внутреннего и муниципального долга</t>
  </si>
  <si>
    <t xml:space="preserve"> ОБЩЕГОСУДАРСТВЕННЫЕ ВОПРОСЫ</t>
  </si>
  <si>
    <t xml:space="preserve"> НАЦИОНАЛЬНАЯ БЕЗОПАСНОСТЬ И ПРАВООХРАНИТЕЛЬНАЯ ДЕЯТЕЛЬНОСТЬ</t>
  </si>
  <si>
    <t xml:space="preserve"> НАЦИОНАЛЬНАЯ ЭКОНОМИКА</t>
  </si>
  <si>
    <t xml:space="preserve"> ЖИЛИЩНО-КОММУНАЛЬНОЕ ХОЗЯЙСТВО</t>
  </si>
  <si>
    <t xml:space="preserve"> ОХРАНА ОКРУЖАЮЩЕЙ СРЕДЫ</t>
  </si>
  <si>
    <t xml:space="preserve"> ОБРАЗОВАНИЕ</t>
  </si>
  <si>
    <t xml:space="preserve"> КУЛЬТУРА, КИНЕМАТОГРАФИЯ</t>
  </si>
  <si>
    <t xml:space="preserve"> СОЦИАЛЬНАЯ ПОЛИТИКА</t>
  </si>
  <si>
    <t xml:space="preserve"> ФИЗИЧЕСКАЯ КУЛЬТУРА И СПОРТ</t>
  </si>
  <si>
    <t xml:space="preserve"> СРЕДСТВА МАССОВОЙ ИНФОРМАЦИИ</t>
  </si>
  <si>
    <t xml:space="preserve"> ОБСЛУЖИВАНИЕ ГОСУДАРСТВЕННОГО И МУНИЦИПАЛЬНОГО ДОЛГА</t>
  </si>
  <si>
    <t xml:space="preserve">Отклонение </t>
  </si>
  <si>
    <t>тыс.руб.</t>
  </si>
  <si>
    <t>Отчет                    2019 год</t>
  </si>
  <si>
    <t>Ожидаемое исполнение за 2020 год</t>
  </si>
  <si>
    <t>Проект               2021 год</t>
  </si>
  <si>
    <t>к отчету 2019 года</t>
  </si>
  <si>
    <t>к ожидаемому 2020 года</t>
  </si>
  <si>
    <t>2023 год</t>
  </si>
  <si>
    <t>Прогноз расходов по разделам и подразделам на 2021 -2023 годы</t>
  </si>
  <si>
    <t>Прогноз расходов по разделам на 2021 -2023 годы</t>
  </si>
  <si>
    <t>Отклонение к плану 2020 года</t>
  </si>
  <si>
    <t>Прогноз</t>
  </si>
  <si>
    <t>Утверждено                на 01.11.2020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</si>
</sst>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9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51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0" fontId="3" fillId="2" borderId="2">
      <alignment horizontal="right" vertical="top" shrinkToFit="1"/>
    </xf>
  </cellStyleXfs>
  <cellXfs count="123">
    <xf numFmtId="0" fontId="0" fillId="0" borderId="0" xfId="0"/>
    <xf numFmtId="0" fontId="5" fillId="0" borderId="1" xfId="2" applyNumberFormat="1" applyFont="1" applyProtection="1"/>
    <xf numFmtId="0" fontId="6" fillId="0" borderId="0" xfId="0" applyFont="1" applyProtection="1">
      <protection locked="0"/>
    </xf>
    <xf numFmtId="0" fontId="9" fillId="0" borderId="0" xfId="0" applyFont="1" applyProtection="1">
      <protection locked="0"/>
    </xf>
    <xf numFmtId="4" fontId="5" fillId="0" borderId="1" xfId="2" applyNumberFormat="1" applyFont="1" applyAlignment="1" applyProtection="1">
      <alignment vertical="top"/>
    </xf>
    <xf numFmtId="4" fontId="5" fillId="0" borderId="1" xfId="36" applyNumberFormat="1" applyFont="1" applyAlignment="1" applyProtection="1">
      <alignment horizontal="left" vertical="top" wrapText="1"/>
    </xf>
    <xf numFmtId="4" fontId="11" fillId="0" borderId="0" xfId="0" applyNumberFormat="1" applyFont="1" applyAlignment="1" applyProtection="1">
      <alignment vertical="top"/>
      <protection locked="0"/>
    </xf>
    <xf numFmtId="0" fontId="12" fillId="0" borderId="0" xfId="0" applyFont="1" applyProtection="1">
      <protection locked="0"/>
    </xf>
    <xf numFmtId="0" fontId="13" fillId="0" borderId="1" xfId="2" applyNumberFormat="1" applyFont="1" applyProtection="1"/>
    <xf numFmtId="0" fontId="14" fillId="0" borderId="0" xfId="0" applyFont="1" applyProtection="1">
      <protection locked="0"/>
    </xf>
    <xf numFmtId="164" fontId="5" fillId="0" borderId="1" xfId="2" applyNumberFormat="1" applyFont="1" applyProtection="1"/>
    <xf numFmtId="164" fontId="5" fillId="0" borderId="1" xfId="36" applyNumberFormat="1" applyFont="1" applyProtection="1">
      <alignment horizontal="left" wrapText="1"/>
    </xf>
    <xf numFmtId="164" fontId="6" fillId="0" borderId="0" xfId="0" applyNumberFormat="1" applyFont="1" applyProtection="1">
      <protection locked="0"/>
    </xf>
    <xf numFmtId="164" fontId="5" fillId="0" borderId="1" xfId="2" applyNumberFormat="1" applyFont="1" applyAlignment="1" applyProtection="1">
      <alignment vertical="top"/>
    </xf>
    <xf numFmtId="164" fontId="5" fillId="0" borderId="1" xfId="36" applyNumberFormat="1" applyFont="1" applyAlignment="1" applyProtection="1">
      <alignment horizontal="left" vertical="top" wrapText="1"/>
    </xf>
    <xf numFmtId="0" fontId="15" fillId="0" borderId="9" xfId="29" applyNumberFormat="1" applyFont="1" applyBorder="1" applyProtection="1">
      <alignment vertical="top" wrapText="1"/>
    </xf>
    <xf numFmtId="0" fontId="13" fillId="0" borderId="2" xfId="29" applyNumberFormat="1" applyFont="1" applyProtection="1">
      <alignment vertical="top" wrapText="1"/>
    </xf>
    <xf numFmtId="0" fontId="15" fillId="0" borderId="2" xfId="29" applyNumberFormat="1" applyFont="1" applyProtection="1">
      <alignment vertical="top" wrapText="1"/>
    </xf>
    <xf numFmtId="1" fontId="15" fillId="0" borderId="9" xfId="30" applyNumberFormat="1" applyFont="1" applyBorder="1" applyProtection="1">
      <alignment horizontal="center" vertical="top" shrinkToFit="1"/>
    </xf>
    <xf numFmtId="164" fontId="15" fillId="0" borderId="9" xfId="31" applyNumberFormat="1" applyFont="1" applyFill="1" applyBorder="1" applyProtection="1">
      <alignment horizontal="right" vertical="top" shrinkToFit="1"/>
    </xf>
    <xf numFmtId="164" fontId="15" fillId="0" borderId="5" xfId="31" applyNumberFormat="1" applyFont="1" applyFill="1" applyBorder="1" applyAlignment="1" applyProtection="1">
      <alignment horizontal="right" vertical="top" shrinkToFit="1"/>
    </xf>
    <xf numFmtId="1" fontId="13" fillId="0" borderId="2" xfId="30" applyNumberFormat="1" applyFont="1" applyProtection="1">
      <alignment horizontal="center" vertical="top" shrinkToFit="1"/>
    </xf>
    <xf numFmtId="164" fontId="13" fillId="0" borderId="3" xfId="31" applyNumberFormat="1" applyFont="1" applyFill="1" applyBorder="1" applyProtection="1">
      <alignment horizontal="right" vertical="top" shrinkToFit="1"/>
    </xf>
    <xf numFmtId="1" fontId="15" fillId="0" borderId="2" xfId="30" applyNumberFormat="1" applyFont="1" applyProtection="1">
      <alignment horizontal="center" vertical="top" shrinkToFit="1"/>
    </xf>
    <xf numFmtId="164" fontId="15" fillId="0" borderId="3" xfId="31" applyNumberFormat="1" applyFont="1" applyFill="1" applyBorder="1" applyProtection="1">
      <alignment horizontal="right" vertical="top" shrinkToFit="1"/>
    </xf>
    <xf numFmtId="164" fontId="15" fillId="0" borderId="4" xfId="31" applyNumberFormat="1" applyFont="1" applyFill="1" applyBorder="1" applyAlignment="1" applyProtection="1">
      <alignment horizontal="right" vertical="top" shrinkToFit="1"/>
    </xf>
    <xf numFmtId="164" fontId="15" fillId="0" borderId="9" xfId="34" applyNumberFormat="1" applyFont="1" applyFill="1" applyBorder="1" applyProtection="1">
      <alignment horizontal="right" vertical="top" shrinkToFit="1"/>
    </xf>
    <xf numFmtId="164" fontId="11" fillId="0" borderId="1" xfId="2" applyNumberFormat="1" applyFont="1" applyProtection="1"/>
    <xf numFmtId="0" fontId="11" fillId="0" borderId="1" xfId="2" applyNumberFormat="1" applyFont="1" applyProtection="1"/>
    <xf numFmtId="164" fontId="12" fillId="5" borderId="4" xfId="0" applyNumberFormat="1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164" fontId="17" fillId="0" borderId="9" xfId="31" applyNumberFormat="1" applyFont="1" applyFill="1" applyBorder="1" applyProtection="1">
      <alignment horizontal="right" vertical="top" shrinkToFit="1"/>
    </xf>
    <xf numFmtId="164" fontId="17" fillId="0" borderId="12" xfId="31" applyNumberFormat="1" applyFont="1" applyFill="1" applyBorder="1" applyProtection="1">
      <alignment horizontal="right" vertical="top" shrinkToFit="1"/>
    </xf>
    <xf numFmtId="164" fontId="11" fillId="0" borderId="1" xfId="36" applyNumberFormat="1" applyFont="1" applyProtection="1">
      <alignment horizontal="left" wrapText="1"/>
    </xf>
    <xf numFmtId="0" fontId="11" fillId="0" borderId="1" xfId="36" applyNumberFormat="1" applyFont="1" applyProtection="1">
      <alignment horizontal="left" wrapText="1"/>
    </xf>
    <xf numFmtId="164" fontId="14" fillId="0" borderId="9" xfId="31" applyNumberFormat="1" applyFont="1" applyFill="1" applyBorder="1" applyProtection="1">
      <alignment horizontal="right" vertical="top" shrinkToFit="1"/>
    </xf>
    <xf numFmtId="164" fontId="14" fillId="0" borderId="12" xfId="31" applyNumberFormat="1" applyFont="1" applyFill="1" applyBorder="1" applyProtection="1">
      <alignment horizontal="right" vertical="top" shrinkToFit="1"/>
    </xf>
    <xf numFmtId="0" fontId="18" fillId="0" borderId="1" xfId="2" applyNumberFormat="1" applyFont="1" applyProtection="1"/>
    <xf numFmtId="164" fontId="18" fillId="0" borderId="1" xfId="2" applyNumberFormat="1" applyFont="1" applyProtection="1"/>
    <xf numFmtId="4" fontId="18" fillId="0" borderId="1" xfId="2" applyNumberFormat="1" applyFont="1" applyAlignment="1" applyProtection="1">
      <alignment vertical="top"/>
    </xf>
    <xf numFmtId="164" fontId="18" fillId="0" borderId="1" xfId="2" applyNumberFormat="1" applyFont="1" applyAlignment="1" applyProtection="1">
      <alignment vertical="top"/>
    </xf>
    <xf numFmtId="164" fontId="18" fillId="0" borderId="0" xfId="0" applyNumberFormat="1" applyFont="1" applyProtection="1">
      <protection locked="0"/>
    </xf>
    <xf numFmtId="0" fontId="19" fillId="0" borderId="0" xfId="0" applyFont="1" applyProtection="1">
      <protection locked="0"/>
    </xf>
    <xf numFmtId="164" fontId="21" fillId="0" borderId="1" xfId="4" applyNumberFormat="1" applyFont="1">
      <alignment horizontal="center"/>
    </xf>
    <xf numFmtId="0" fontId="22" fillId="0" borderId="1" xfId="2" applyNumberFormat="1" applyFont="1" applyProtection="1"/>
    <xf numFmtId="165" fontId="19" fillId="0" borderId="0" xfId="0" applyNumberFormat="1" applyFont="1" applyProtection="1">
      <protection locked="0"/>
    </xf>
    <xf numFmtId="0" fontId="18" fillId="0" borderId="1" xfId="36" applyNumberFormat="1" applyFont="1" applyProtection="1">
      <alignment horizontal="left" wrapText="1"/>
    </xf>
    <xf numFmtId="164" fontId="18" fillId="0" borderId="1" xfId="36" applyNumberFormat="1" applyFont="1" applyProtection="1">
      <alignment horizontal="left" wrapText="1"/>
    </xf>
    <xf numFmtId="4" fontId="18" fillId="0" borderId="1" xfId="36" applyNumberFormat="1" applyFont="1" applyAlignment="1" applyProtection="1">
      <alignment horizontal="left" vertical="top" wrapText="1"/>
    </xf>
    <xf numFmtId="164" fontId="18" fillId="0" borderId="1" xfId="36" applyNumberFormat="1" applyFont="1" applyAlignment="1" applyProtection="1">
      <alignment horizontal="left" vertical="top" wrapText="1"/>
    </xf>
    <xf numFmtId="0" fontId="22" fillId="0" borderId="0" xfId="0" applyFont="1" applyProtection="1">
      <protection locked="0"/>
    </xf>
    <xf numFmtId="164" fontId="19" fillId="0" borderId="0" xfId="0" applyNumberFormat="1" applyFont="1" applyProtection="1">
      <protection locked="0"/>
    </xf>
    <xf numFmtId="4" fontId="18" fillId="0" borderId="0" xfId="0" applyNumberFormat="1" applyFont="1" applyAlignment="1" applyProtection="1">
      <alignment vertical="top"/>
      <protection locked="0"/>
    </xf>
    <xf numFmtId="164" fontId="18" fillId="0" borderId="0" xfId="0" applyNumberFormat="1" applyFont="1" applyAlignment="1" applyProtection="1">
      <alignment vertical="top"/>
      <protection locked="0"/>
    </xf>
    <xf numFmtId="0" fontId="18" fillId="0" borderId="0" xfId="0" applyFont="1" applyProtection="1">
      <protection locked="0"/>
    </xf>
    <xf numFmtId="164" fontId="6" fillId="0" borderId="0" xfId="0" applyNumberFormat="1" applyFont="1" applyAlignment="1" applyProtection="1">
      <alignment vertical="top"/>
      <protection locked="0"/>
    </xf>
    <xf numFmtId="164" fontId="14" fillId="5" borderId="2" xfId="32" applyNumberFormat="1" applyFont="1" applyFill="1" applyAlignment="1" applyProtection="1">
      <alignment horizontal="right" vertical="top" shrinkToFit="1"/>
    </xf>
    <xf numFmtId="164" fontId="13" fillId="0" borderId="4" xfId="32" applyNumberFormat="1" applyFont="1" applyFill="1" applyBorder="1" applyAlignment="1" applyProtection="1">
      <alignment horizontal="right" vertical="top" shrinkToFit="1"/>
    </xf>
    <xf numFmtId="164" fontId="15" fillId="0" borderId="9" xfId="34" applyNumberFormat="1" applyFont="1" applyFill="1" applyBorder="1" applyAlignment="1" applyProtection="1">
      <alignment horizontal="right" vertical="top" shrinkToFit="1"/>
    </xf>
    <xf numFmtId="164" fontId="11" fillId="0" borderId="1" xfId="2" applyNumberFormat="1" applyFont="1" applyAlignment="1" applyProtection="1">
      <alignment vertical="top"/>
    </xf>
    <xf numFmtId="164" fontId="11" fillId="0" borderId="0" xfId="0" applyNumberFormat="1" applyFont="1" applyProtection="1">
      <protection locked="0"/>
    </xf>
    <xf numFmtId="164" fontId="26" fillId="0" borderId="1" xfId="4" applyNumberFormat="1" applyFont="1">
      <alignment horizontal="center"/>
    </xf>
    <xf numFmtId="164" fontId="11" fillId="0" borderId="1" xfId="5" applyNumberFormat="1" applyFont="1">
      <alignment horizontal="right"/>
    </xf>
    <xf numFmtId="164" fontId="27" fillId="0" borderId="0" xfId="0" applyNumberFormat="1" applyFont="1" applyAlignment="1" applyProtection="1">
      <alignment horizontal="right"/>
      <protection locked="0"/>
    </xf>
    <xf numFmtId="0" fontId="12" fillId="5" borderId="4" xfId="0" applyFont="1" applyFill="1" applyBorder="1" applyAlignment="1">
      <alignment horizontal="center" vertical="center" wrapText="1"/>
    </xf>
    <xf numFmtId="164" fontId="17" fillId="0" borderId="8" xfId="31" applyNumberFormat="1" applyFont="1" applyFill="1" applyBorder="1" applyProtection="1">
      <alignment horizontal="right" vertical="top" shrinkToFit="1"/>
    </xf>
    <xf numFmtId="164" fontId="14" fillId="0" borderId="8" xfId="31" applyNumberFormat="1" applyFont="1" applyFill="1" applyBorder="1" applyProtection="1">
      <alignment horizontal="right" vertical="top" shrinkToFit="1"/>
    </xf>
    <xf numFmtId="164" fontId="11" fillId="0" borderId="1" xfId="36" applyNumberFormat="1" applyFont="1" applyAlignment="1" applyProtection="1">
      <alignment horizontal="left" vertical="top" wrapText="1"/>
    </xf>
    <xf numFmtId="164" fontId="11" fillId="0" borderId="0" xfId="0" applyNumberFormat="1" applyFont="1" applyAlignment="1" applyProtection="1">
      <alignment vertical="top"/>
      <protection locked="0"/>
    </xf>
    <xf numFmtId="4" fontId="23" fillId="0" borderId="1" xfId="34" applyNumberFormat="1" applyFont="1" applyFill="1" applyBorder="1" applyProtection="1">
      <alignment horizontal="right" vertical="top" shrinkToFit="1"/>
    </xf>
    <xf numFmtId="164" fontId="24" fillId="0" borderId="1" xfId="34" applyNumberFormat="1" applyFont="1" applyFill="1" applyBorder="1" applyProtection="1">
      <alignment horizontal="right" vertical="top" shrinkToFit="1"/>
    </xf>
    <xf numFmtId="4" fontId="24" fillId="0" borderId="1" xfId="34" applyNumberFormat="1" applyFont="1" applyFill="1" applyBorder="1" applyProtection="1">
      <alignment horizontal="right" vertical="top" shrinkToFit="1"/>
    </xf>
    <xf numFmtId="164" fontId="24" fillId="0" borderId="1" xfId="31" applyNumberFormat="1" applyFont="1" applyFill="1" applyBorder="1" applyProtection="1">
      <alignment horizontal="right" vertical="top" shrinkToFit="1"/>
    </xf>
    <xf numFmtId="165" fontId="24" fillId="0" borderId="1" xfId="0" applyNumberFormat="1" applyFont="1" applyBorder="1" applyAlignment="1" applyProtection="1">
      <alignment vertical="top"/>
      <protection locked="0"/>
    </xf>
    <xf numFmtId="0" fontId="25" fillId="0" borderId="1" xfId="0" applyFont="1" applyBorder="1" applyProtection="1">
      <protection locked="0"/>
    </xf>
    <xf numFmtId="0" fontId="20" fillId="0" borderId="1" xfId="3" applyNumberFormat="1" applyFont="1" applyAlignment="1" applyProtection="1">
      <alignment wrapText="1"/>
    </xf>
    <xf numFmtId="0" fontId="21" fillId="0" borderId="1" xfId="4" applyNumberFormat="1" applyFont="1" applyAlignment="1" applyProtection="1"/>
    <xf numFmtId="0" fontId="21" fillId="0" borderId="1" xfId="4" applyFont="1" applyAlignment="1"/>
    <xf numFmtId="0" fontId="12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164" fontId="17" fillId="6" borderId="5" xfId="31" applyNumberFormat="1" applyFont="1" applyFill="1" applyBorder="1" applyAlignment="1" applyProtection="1">
      <alignment horizontal="right" vertical="top" shrinkToFit="1"/>
    </xf>
    <xf numFmtId="164" fontId="14" fillId="6" borderId="4" xfId="0" applyNumberFormat="1" applyFont="1" applyFill="1" applyBorder="1" applyAlignment="1" applyProtection="1">
      <alignment vertical="top"/>
      <protection locked="0"/>
    </xf>
    <xf numFmtId="164" fontId="17" fillId="6" borderId="4" xfId="31" applyNumberFormat="1" applyFont="1" applyFill="1" applyBorder="1" applyAlignment="1" applyProtection="1">
      <alignment horizontal="right" vertical="top" shrinkToFit="1"/>
    </xf>
    <xf numFmtId="164" fontId="17" fillId="6" borderId="9" xfId="34" applyNumberFormat="1" applyFont="1" applyFill="1" applyBorder="1" applyProtection="1">
      <alignment horizontal="right" vertical="top" shrinkToFit="1"/>
    </xf>
    <xf numFmtId="164" fontId="17" fillId="6" borderId="4" xfId="31" applyNumberFormat="1" applyFont="1" applyFill="1" applyBorder="1" applyProtection="1">
      <alignment horizontal="right" vertical="top" shrinkToFit="1"/>
    </xf>
    <xf numFmtId="164" fontId="17" fillId="6" borderId="4" xfId="34" applyNumberFormat="1" applyFont="1" applyFill="1" applyBorder="1" applyProtection="1">
      <alignment horizontal="right" vertical="top" shrinkToFit="1"/>
    </xf>
    <xf numFmtId="0" fontId="5" fillId="0" borderId="1" xfId="1" applyNumberFormat="1" applyFont="1" applyProtection="1">
      <alignment wrapText="1"/>
    </xf>
    <xf numFmtId="0" fontId="5" fillId="0" borderId="1" xfId="1" applyFont="1">
      <alignment wrapText="1"/>
    </xf>
    <xf numFmtId="0" fontId="7" fillId="0" borderId="1" xfId="4" applyNumberFormat="1" applyFont="1" applyProtection="1">
      <alignment horizontal="center"/>
    </xf>
    <xf numFmtId="0" fontId="7" fillId="0" borderId="1" xfId="4" applyFont="1">
      <alignment horizontal="center"/>
    </xf>
    <xf numFmtId="0" fontId="5" fillId="0" borderId="1" xfId="5" applyNumberFormat="1" applyFont="1" applyProtection="1">
      <alignment horizontal="right"/>
    </xf>
    <xf numFmtId="0" fontId="5" fillId="0" borderId="1" xfId="5" applyFont="1">
      <alignment horizontal="right"/>
    </xf>
    <xf numFmtId="0" fontId="10" fillId="0" borderId="4" xfId="6" applyNumberFormat="1" applyFont="1" applyBorder="1" applyProtection="1">
      <alignment horizontal="center" vertical="center" wrapText="1"/>
    </xf>
    <xf numFmtId="0" fontId="10" fillId="0" borderId="4" xfId="6" applyFont="1" applyBorder="1">
      <alignment horizontal="center" vertical="center" wrapText="1"/>
    </xf>
    <xf numFmtId="0" fontId="10" fillId="0" borderId="4" xfId="8" applyNumberFormat="1" applyFont="1" applyBorder="1" applyProtection="1">
      <alignment horizontal="center" vertical="center" wrapText="1"/>
    </xf>
    <xf numFmtId="0" fontId="10" fillId="0" borderId="4" xfId="8" applyFont="1" applyBorder="1">
      <alignment horizontal="center" vertical="center" wrapText="1"/>
    </xf>
    <xf numFmtId="164" fontId="10" fillId="0" borderId="4" xfId="28" applyNumberFormat="1" applyFont="1" applyBorder="1" applyProtection="1">
      <alignment horizontal="center" vertical="center" wrapText="1"/>
    </xf>
    <xf numFmtId="164" fontId="10" fillId="0" borderId="4" xfId="28" applyNumberFormat="1" applyFont="1" applyBorder="1">
      <alignment horizontal="center" vertical="center" wrapText="1"/>
    </xf>
    <xf numFmtId="0" fontId="16" fillId="0" borderId="1" xfId="3" applyNumberFormat="1" applyFont="1" applyAlignment="1" applyProtection="1">
      <alignment horizontal="center" wrapText="1"/>
    </xf>
    <xf numFmtId="0" fontId="12" fillId="0" borderId="13" xfId="28" applyNumberFormat="1" applyFont="1" applyBorder="1" applyAlignment="1" applyProtection="1">
      <alignment horizontal="center" vertical="center" wrapText="1"/>
    </xf>
    <xf numFmtId="0" fontId="12" fillId="0" borderId="14" xfId="28" applyNumberFormat="1" applyFont="1" applyBorder="1" applyAlignment="1" applyProtection="1">
      <alignment horizontal="center" vertical="center" wrapText="1"/>
    </xf>
    <xf numFmtId="0" fontId="8" fillId="0" borderId="2" xfId="33" applyNumberFormat="1" applyFont="1" applyProtection="1">
      <alignment horizontal="left"/>
    </xf>
    <xf numFmtId="0" fontId="8" fillId="0" borderId="2" xfId="33" applyFont="1">
      <alignment horizontal="left"/>
    </xf>
    <xf numFmtId="0" fontId="5" fillId="0" borderId="1" xfId="36" applyNumberFormat="1" applyFont="1" applyProtection="1">
      <alignment horizontal="left" wrapText="1"/>
    </xf>
    <xf numFmtId="0" fontId="5" fillId="0" borderId="1" xfId="36" applyFont="1">
      <alignment horizontal="left" wrapText="1"/>
    </xf>
    <xf numFmtId="164" fontId="10" fillId="0" borderId="4" xfId="28" applyNumberFormat="1" applyFont="1" applyBorder="1" applyAlignment="1" applyProtection="1">
      <alignment horizontal="center" vertical="center" wrapText="1"/>
    </xf>
    <xf numFmtId="164" fontId="10" fillId="0" borderId="4" xfId="28" applyNumberFormat="1" applyFont="1" applyBorder="1" applyAlignment="1">
      <alignment horizontal="center" vertical="center" wrapText="1"/>
    </xf>
    <xf numFmtId="164" fontId="12" fillId="6" borderId="4" xfId="28" applyNumberFormat="1" applyFont="1" applyFill="1" applyBorder="1" applyAlignment="1" applyProtection="1">
      <alignment horizontal="center" vertical="center" wrapText="1"/>
    </xf>
    <xf numFmtId="164" fontId="12" fillId="6" borderId="6" xfId="28" applyNumberFormat="1" applyFont="1" applyFill="1" applyBorder="1" applyAlignment="1" applyProtection="1">
      <alignment horizontal="center" vertical="center" wrapText="1"/>
    </xf>
    <xf numFmtId="164" fontId="12" fillId="6" borderId="11" xfId="28" applyNumberFormat="1" applyFont="1" applyFill="1" applyBorder="1" applyAlignment="1" applyProtection="1">
      <alignment horizontal="center" vertical="center" wrapText="1"/>
    </xf>
    <xf numFmtId="164" fontId="12" fillId="6" borderId="10" xfId="28" applyNumberFormat="1" applyFont="1" applyFill="1" applyBorder="1" applyAlignment="1">
      <alignment horizontal="center" vertical="center" wrapText="1"/>
    </xf>
    <xf numFmtId="0" fontId="12" fillId="0" borderId="4" xfId="28" applyNumberFormat="1" applyFont="1" applyBorder="1" applyAlignment="1" applyProtection="1">
      <alignment horizontal="center" vertical="center" wrapText="1"/>
    </xf>
    <xf numFmtId="0" fontId="12" fillId="6" borderId="4" xfId="28" applyNumberFormat="1" applyFont="1" applyFill="1" applyBorder="1" applyAlignment="1" applyProtection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23" fillId="0" borderId="1" xfId="33" applyNumberFormat="1" applyFont="1" applyBorder="1" applyProtection="1">
      <alignment horizontal="left"/>
    </xf>
    <xf numFmtId="0" fontId="23" fillId="0" borderId="1" xfId="33" applyFont="1" applyBorder="1">
      <alignment horizontal="left"/>
    </xf>
    <xf numFmtId="0" fontId="18" fillId="0" borderId="1" xfId="36" applyNumberFormat="1" applyFont="1" applyProtection="1">
      <alignment horizontal="left" wrapText="1"/>
    </xf>
    <xf numFmtId="0" fontId="18" fillId="0" borderId="1" xfId="36" applyFont="1">
      <alignment horizontal="left" wrapText="1"/>
    </xf>
    <xf numFmtId="0" fontId="28" fillId="0" borderId="1" xfId="3" applyNumberFormat="1" applyFont="1" applyAlignment="1" applyProtection="1">
      <alignment horizontal="center" wrapText="1"/>
    </xf>
    <xf numFmtId="0" fontId="18" fillId="0" borderId="1" xfId="1" applyNumberFormat="1" applyFont="1" applyProtection="1">
      <alignment wrapText="1"/>
    </xf>
    <xf numFmtId="0" fontId="18" fillId="0" borderId="1" xfId="1" applyFont="1">
      <alignment wrapText="1"/>
    </xf>
  </cellXfs>
  <cellStyles count="51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showGridLines="0" zoomScaleNormal="100" zoomScaleSheetLayoutView="100" workbookViewId="0">
      <selection activeCell="D5" sqref="D5:D7"/>
    </sheetView>
  </sheetViews>
  <sheetFormatPr defaultRowHeight="15" outlineLevelRow="1" x14ac:dyDescent="0.25"/>
  <cols>
    <col min="1" max="1" width="40" style="9" customWidth="1"/>
    <col min="2" max="2" width="7.7109375" style="2" customWidth="1"/>
    <col min="3" max="3" width="12" style="12" customWidth="1"/>
    <col min="4" max="4" width="12.140625" style="55" customWidth="1"/>
    <col min="5" max="5" width="12.140625" style="6" customWidth="1"/>
    <col min="6" max="6" width="10.140625" style="68" customWidth="1"/>
    <col min="7" max="7" width="9.85546875" style="12" customWidth="1"/>
    <col min="8" max="8" width="6.85546875" style="2" customWidth="1"/>
    <col min="9" max="9" width="9.42578125" style="2" customWidth="1"/>
    <col min="10" max="10" width="5.85546875" style="2" customWidth="1"/>
    <col min="11" max="11" width="9.140625" style="12" customWidth="1"/>
    <col min="12" max="12" width="6.5703125" style="2" customWidth="1"/>
    <col min="13" max="14" width="11.28515625" style="60" customWidth="1"/>
    <col min="15" max="16384" width="9.140625" style="2"/>
  </cols>
  <sheetData>
    <row r="1" spans="1:14" x14ac:dyDescent="0.25">
      <c r="A1" s="86"/>
      <c r="B1" s="87"/>
      <c r="C1" s="10"/>
      <c r="D1" s="13"/>
      <c r="E1" s="4"/>
      <c r="F1" s="59"/>
      <c r="G1" s="27"/>
      <c r="H1" s="28"/>
      <c r="I1" s="28"/>
      <c r="J1" s="28"/>
      <c r="K1" s="27"/>
      <c r="L1" s="28"/>
      <c r="M1" s="27"/>
    </row>
    <row r="2" spans="1:14" ht="15.75" x14ac:dyDescent="0.25">
      <c r="A2" s="98" t="s">
        <v>109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</row>
    <row r="3" spans="1:14" ht="15.75" x14ac:dyDescent="0.25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61"/>
    </row>
    <row r="4" spans="1:14" x14ac:dyDescent="0.25">
      <c r="A4" s="90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62"/>
      <c r="N4" s="63" t="s">
        <v>102</v>
      </c>
    </row>
    <row r="5" spans="1:14" s="7" customFormat="1" ht="23.25" customHeight="1" x14ac:dyDescent="0.2">
      <c r="A5" s="92" t="s">
        <v>0</v>
      </c>
      <c r="B5" s="94" t="s">
        <v>1</v>
      </c>
      <c r="C5" s="96" t="s">
        <v>103</v>
      </c>
      <c r="D5" s="105" t="s">
        <v>113</v>
      </c>
      <c r="E5" s="96" t="s">
        <v>104</v>
      </c>
      <c r="F5" s="108" t="s">
        <v>105</v>
      </c>
      <c r="G5" s="111" t="s">
        <v>101</v>
      </c>
      <c r="H5" s="111"/>
      <c r="I5" s="111"/>
      <c r="J5" s="111"/>
      <c r="K5" s="111"/>
      <c r="L5" s="111"/>
      <c r="M5" s="112" t="s">
        <v>112</v>
      </c>
      <c r="N5" s="112"/>
    </row>
    <row r="6" spans="1:14" s="7" customFormat="1" ht="21.75" customHeight="1" x14ac:dyDescent="0.2">
      <c r="A6" s="92"/>
      <c r="B6" s="94"/>
      <c r="C6" s="96"/>
      <c r="D6" s="105"/>
      <c r="E6" s="96"/>
      <c r="F6" s="109"/>
      <c r="G6" s="113" t="s">
        <v>106</v>
      </c>
      <c r="H6" s="113"/>
      <c r="I6" s="99" t="s">
        <v>111</v>
      </c>
      <c r="J6" s="100"/>
      <c r="K6" s="114" t="s">
        <v>107</v>
      </c>
      <c r="L6" s="115"/>
      <c r="M6" s="107" t="s">
        <v>53</v>
      </c>
      <c r="N6" s="107" t="s">
        <v>108</v>
      </c>
    </row>
    <row r="7" spans="1:14" s="7" customFormat="1" ht="21" customHeight="1" x14ac:dyDescent="0.2">
      <c r="A7" s="93"/>
      <c r="B7" s="95"/>
      <c r="C7" s="97"/>
      <c r="D7" s="106"/>
      <c r="E7" s="97"/>
      <c r="F7" s="110"/>
      <c r="G7" s="29" t="s">
        <v>51</v>
      </c>
      <c r="H7" s="64" t="s">
        <v>52</v>
      </c>
      <c r="I7" s="78" t="s">
        <v>51</v>
      </c>
      <c r="J7" s="78" t="s">
        <v>52</v>
      </c>
      <c r="K7" s="29" t="s">
        <v>51</v>
      </c>
      <c r="L7" s="30" t="s">
        <v>52</v>
      </c>
      <c r="M7" s="107"/>
      <c r="N7" s="107"/>
    </row>
    <row r="8" spans="1:14" s="3" customFormat="1" ht="14.25" x14ac:dyDescent="0.2">
      <c r="A8" s="15" t="s">
        <v>90</v>
      </c>
      <c r="B8" s="18" t="s">
        <v>3</v>
      </c>
      <c r="C8" s="19">
        <f>SUM(C9:C16)</f>
        <v>188229.8</v>
      </c>
      <c r="D8" s="20">
        <f>SUM(D9:D16)</f>
        <v>217434.5</v>
      </c>
      <c r="E8" s="20">
        <f>SUM(E9:E16)</f>
        <v>212573.2</v>
      </c>
      <c r="F8" s="80">
        <f>SUM(F9:F16)</f>
        <v>206154.60706000004</v>
      </c>
      <c r="G8" s="65">
        <f t="shared" ref="G8:G55" si="0">F8-C8</f>
        <v>17924.80706000005</v>
      </c>
      <c r="H8" s="31">
        <f t="shared" ref="H8:H13" si="1">F8/C8*100</f>
        <v>109.52283169827521</v>
      </c>
      <c r="I8" s="31">
        <f>F8-D8</f>
        <v>-11279.892939999962</v>
      </c>
      <c r="J8" s="31">
        <f>F8/D8*100</f>
        <v>94.812280047554566</v>
      </c>
      <c r="K8" s="31">
        <f>F8-E8</f>
        <v>-6418.5929399999732</v>
      </c>
      <c r="L8" s="32">
        <f>F8/E8*100</f>
        <v>96.980525795349564</v>
      </c>
      <c r="M8" s="84">
        <f t="shared" ref="M8" si="2">SUM(M9:M16)</f>
        <v>197885.46715000001</v>
      </c>
      <c r="N8" s="84">
        <f t="shared" ref="N8" si="3">SUM(N9:N16)</f>
        <v>197835.85171999998</v>
      </c>
    </row>
    <row r="9" spans="1:14" ht="36" outlineLevel="1" x14ac:dyDescent="0.25">
      <c r="A9" s="16" t="s">
        <v>55</v>
      </c>
      <c r="B9" s="21" t="s">
        <v>4</v>
      </c>
      <c r="C9" s="22">
        <v>2650.9</v>
      </c>
      <c r="D9" s="56">
        <v>3116</v>
      </c>
      <c r="E9" s="56">
        <v>3116</v>
      </c>
      <c r="F9" s="81">
        <v>3219.10518</v>
      </c>
      <c r="G9" s="66">
        <f t="shared" si="0"/>
        <v>568.20517999999993</v>
      </c>
      <c r="H9" s="35">
        <f t="shared" si="1"/>
        <v>121.43442528952431</v>
      </c>
      <c r="I9" s="35">
        <f t="shared" ref="I9:I55" si="4">F9-D9</f>
        <v>103.10518000000002</v>
      </c>
      <c r="J9" s="35">
        <f t="shared" ref="J9:J55" si="5">F9/D9*100</f>
        <v>103.30889537869064</v>
      </c>
      <c r="K9" s="35">
        <f t="shared" ref="K9:K55" si="6">F9-E9</f>
        <v>103.10518000000002</v>
      </c>
      <c r="L9" s="36">
        <f t="shared" ref="L9:L55" si="7">F9/E9*100</f>
        <v>103.30889537869064</v>
      </c>
      <c r="M9" s="81">
        <v>3119.10518</v>
      </c>
      <c r="N9" s="81">
        <v>3219.10518</v>
      </c>
    </row>
    <row r="10" spans="1:14" ht="48" outlineLevel="1" x14ac:dyDescent="0.25">
      <c r="A10" s="16" t="s">
        <v>56</v>
      </c>
      <c r="B10" s="21" t="s">
        <v>5</v>
      </c>
      <c r="C10" s="22">
        <v>9544.6</v>
      </c>
      <c r="D10" s="56">
        <v>10226.1</v>
      </c>
      <c r="E10" s="56">
        <v>10226.1</v>
      </c>
      <c r="F10" s="81">
        <v>9988.8389999999999</v>
      </c>
      <c r="G10" s="66">
        <f t="shared" si="0"/>
        <v>444.23899999999958</v>
      </c>
      <c r="H10" s="35">
        <f t="shared" si="1"/>
        <v>104.65434905601072</v>
      </c>
      <c r="I10" s="35">
        <f t="shared" si="4"/>
        <v>-237.26100000000042</v>
      </c>
      <c r="J10" s="35">
        <f t="shared" si="5"/>
        <v>97.679848622642069</v>
      </c>
      <c r="K10" s="35">
        <f t="shared" si="6"/>
        <v>-237.26100000000042</v>
      </c>
      <c r="L10" s="36">
        <f t="shared" si="7"/>
        <v>97.679848622642069</v>
      </c>
      <c r="M10" s="81">
        <v>10233.839</v>
      </c>
      <c r="N10" s="81">
        <v>10233.839</v>
      </c>
    </row>
    <row r="11" spans="1:14" ht="48" outlineLevel="1" x14ac:dyDescent="0.25">
      <c r="A11" s="16" t="s">
        <v>57</v>
      </c>
      <c r="B11" s="21" t="s">
        <v>6</v>
      </c>
      <c r="C11" s="22">
        <v>97515</v>
      </c>
      <c r="D11" s="56">
        <v>102606.5</v>
      </c>
      <c r="E11" s="56">
        <v>102606.5</v>
      </c>
      <c r="F11" s="81">
        <v>103229.12829000001</v>
      </c>
      <c r="G11" s="66">
        <f t="shared" si="0"/>
        <v>5714.1282900000078</v>
      </c>
      <c r="H11" s="35">
        <f t="shared" si="1"/>
        <v>105.85974290109215</v>
      </c>
      <c r="I11" s="35">
        <f t="shared" si="4"/>
        <v>622.62829000000784</v>
      </c>
      <c r="J11" s="35">
        <f t="shared" si="5"/>
        <v>100.60681174194619</v>
      </c>
      <c r="K11" s="35">
        <f t="shared" si="6"/>
        <v>622.62829000000784</v>
      </c>
      <c r="L11" s="36">
        <f t="shared" si="7"/>
        <v>100.60681174194619</v>
      </c>
      <c r="M11" s="81">
        <v>103513.44829</v>
      </c>
      <c r="N11" s="81">
        <v>103161.08829</v>
      </c>
    </row>
    <row r="12" spans="1:14" outlineLevel="1" x14ac:dyDescent="0.25">
      <c r="A12" s="16" t="s">
        <v>58</v>
      </c>
      <c r="B12" s="21" t="s">
        <v>7</v>
      </c>
      <c r="C12" s="22">
        <v>0</v>
      </c>
      <c r="D12" s="56">
        <v>11.3</v>
      </c>
      <c r="E12" s="56">
        <v>11.3</v>
      </c>
      <c r="F12" s="81">
        <v>5.3990900000000002</v>
      </c>
      <c r="G12" s="66">
        <f t="shared" si="0"/>
        <v>5.3990900000000002</v>
      </c>
      <c r="H12" s="35">
        <v>0</v>
      </c>
      <c r="I12" s="35">
        <f t="shared" si="4"/>
        <v>-5.9009100000000005</v>
      </c>
      <c r="J12" s="35">
        <f t="shared" si="5"/>
        <v>47.779557522123895</v>
      </c>
      <c r="K12" s="35">
        <f t="shared" si="6"/>
        <v>-5.9009100000000005</v>
      </c>
      <c r="L12" s="36">
        <f t="shared" si="7"/>
        <v>47.779557522123895</v>
      </c>
      <c r="M12" s="81">
        <v>51.641220000000004</v>
      </c>
      <c r="N12" s="81">
        <v>2.2319800000000001</v>
      </c>
    </row>
    <row r="13" spans="1:14" ht="36" outlineLevel="1" x14ac:dyDescent="0.25">
      <c r="A13" s="16" t="s">
        <v>59</v>
      </c>
      <c r="B13" s="21" t="s">
        <v>8</v>
      </c>
      <c r="C13" s="22">
        <v>1394.3</v>
      </c>
      <c r="D13" s="56">
        <v>1688.7</v>
      </c>
      <c r="E13" s="56">
        <v>1645.3</v>
      </c>
      <c r="F13" s="81">
        <v>2820.0214899999996</v>
      </c>
      <c r="G13" s="66">
        <f t="shared" si="0"/>
        <v>1425.7214899999997</v>
      </c>
      <c r="H13" s="35">
        <f t="shared" si="1"/>
        <v>202.25356738148173</v>
      </c>
      <c r="I13" s="35">
        <f t="shared" si="4"/>
        <v>1131.3214899999996</v>
      </c>
      <c r="J13" s="35">
        <f t="shared" si="5"/>
        <v>166.99363356428017</v>
      </c>
      <c r="K13" s="35">
        <f t="shared" si="6"/>
        <v>1174.7214899999997</v>
      </c>
      <c r="L13" s="36">
        <f t="shared" si="7"/>
        <v>171.39861970461311</v>
      </c>
      <c r="M13" s="81">
        <v>2829.3814899999998</v>
      </c>
      <c r="N13" s="81">
        <v>2839.1166899999998</v>
      </c>
    </row>
    <row r="14" spans="1:14" outlineLevel="1" x14ac:dyDescent="0.25">
      <c r="A14" s="16" t="s">
        <v>60</v>
      </c>
      <c r="B14" s="21" t="s">
        <v>9</v>
      </c>
      <c r="C14" s="22">
        <v>0</v>
      </c>
      <c r="D14" s="56">
        <v>7960.3</v>
      </c>
      <c r="E14" s="56">
        <v>7960.3</v>
      </c>
      <c r="F14" s="81">
        <v>0</v>
      </c>
      <c r="G14" s="66">
        <f t="shared" si="0"/>
        <v>0</v>
      </c>
      <c r="H14" s="35">
        <v>0</v>
      </c>
      <c r="I14" s="35">
        <f t="shared" si="4"/>
        <v>-7960.3</v>
      </c>
      <c r="J14" s="35">
        <f t="shared" si="5"/>
        <v>0</v>
      </c>
      <c r="K14" s="35">
        <f t="shared" si="6"/>
        <v>-7960.3</v>
      </c>
      <c r="L14" s="36">
        <v>0</v>
      </c>
      <c r="M14" s="81">
        <v>0</v>
      </c>
      <c r="N14" s="81">
        <v>0</v>
      </c>
    </row>
    <row r="15" spans="1:14" outlineLevel="1" x14ac:dyDescent="0.25">
      <c r="A15" s="16" t="s">
        <v>61</v>
      </c>
      <c r="B15" s="21" t="s">
        <v>10</v>
      </c>
      <c r="C15" s="22">
        <v>0</v>
      </c>
      <c r="D15" s="56">
        <v>3000</v>
      </c>
      <c r="E15" s="56">
        <v>0</v>
      </c>
      <c r="F15" s="81">
        <v>3000</v>
      </c>
      <c r="G15" s="66">
        <f t="shared" si="0"/>
        <v>3000</v>
      </c>
      <c r="H15" s="35">
        <v>0</v>
      </c>
      <c r="I15" s="35">
        <f t="shared" si="4"/>
        <v>0</v>
      </c>
      <c r="J15" s="35">
        <f t="shared" si="5"/>
        <v>100</v>
      </c>
      <c r="K15" s="35">
        <f t="shared" si="6"/>
        <v>3000</v>
      </c>
      <c r="L15" s="36">
        <v>0</v>
      </c>
      <c r="M15" s="81">
        <v>3000</v>
      </c>
      <c r="N15" s="81">
        <v>3000</v>
      </c>
    </row>
    <row r="16" spans="1:14" outlineLevel="1" x14ac:dyDescent="0.25">
      <c r="A16" s="16" t="s">
        <v>54</v>
      </c>
      <c r="B16" s="21" t="s">
        <v>11</v>
      </c>
      <c r="C16" s="22">
        <v>77125</v>
      </c>
      <c r="D16" s="56">
        <v>88825.600000000006</v>
      </c>
      <c r="E16" s="56">
        <v>87007.7</v>
      </c>
      <c r="F16" s="81">
        <v>83892.114010000019</v>
      </c>
      <c r="G16" s="66">
        <f t="shared" si="0"/>
        <v>6767.1140100000193</v>
      </c>
      <c r="H16" s="35">
        <f t="shared" ref="H16:H55" si="8">F16/C16*100</f>
        <v>108.77421589627232</v>
      </c>
      <c r="I16" s="35">
        <f t="shared" si="4"/>
        <v>-4933.4859899999865</v>
      </c>
      <c r="J16" s="35">
        <f t="shared" si="5"/>
        <v>94.445873723341037</v>
      </c>
      <c r="K16" s="35">
        <f t="shared" si="6"/>
        <v>-3115.5859899999778</v>
      </c>
      <c r="L16" s="36">
        <f t="shared" si="7"/>
        <v>96.419183600991659</v>
      </c>
      <c r="M16" s="81">
        <v>75138.05197</v>
      </c>
      <c r="N16" s="81">
        <v>75380.470579999994</v>
      </c>
    </row>
    <row r="17" spans="1:14" s="3" customFormat="1" ht="24" x14ac:dyDescent="0.2">
      <c r="A17" s="17" t="s">
        <v>91</v>
      </c>
      <c r="B17" s="23" t="s">
        <v>12</v>
      </c>
      <c r="C17" s="24">
        <f>SUM(C18:C20)</f>
        <v>14258.4</v>
      </c>
      <c r="D17" s="25">
        <f t="shared" ref="D17" si="9">SUM(D18:D20)</f>
        <v>12876.8</v>
      </c>
      <c r="E17" s="25">
        <f t="shared" ref="E17" si="10">SUM(E18:E20)</f>
        <v>12876.8</v>
      </c>
      <c r="F17" s="82">
        <f t="shared" ref="F17" si="11">SUM(F18:F20)</f>
        <v>11871.196959999999</v>
      </c>
      <c r="G17" s="65">
        <f t="shared" si="0"/>
        <v>-2387.2030400000003</v>
      </c>
      <c r="H17" s="31">
        <f t="shared" si="8"/>
        <v>83.25756718846435</v>
      </c>
      <c r="I17" s="31">
        <f t="shared" si="4"/>
        <v>-1005.60304</v>
      </c>
      <c r="J17" s="31">
        <f t="shared" si="5"/>
        <v>92.19058275347912</v>
      </c>
      <c r="K17" s="31">
        <f t="shared" si="6"/>
        <v>-1005.60304</v>
      </c>
      <c r="L17" s="32">
        <f t="shared" si="7"/>
        <v>92.19058275347912</v>
      </c>
      <c r="M17" s="84">
        <f t="shared" ref="M17" si="12">SUM(M18:M20)</f>
        <v>12032.038960000002</v>
      </c>
      <c r="N17" s="84">
        <f t="shared" ref="N17" si="13">SUM(N18:N20)</f>
        <v>12524.072960000001</v>
      </c>
    </row>
    <row r="18" spans="1:14" outlineLevel="1" x14ac:dyDescent="0.25">
      <c r="A18" s="16" t="s">
        <v>62</v>
      </c>
      <c r="B18" s="21" t="s">
        <v>13</v>
      </c>
      <c r="C18" s="22">
        <v>4362.7</v>
      </c>
      <c r="D18" s="56">
        <v>3828.5</v>
      </c>
      <c r="E18" s="56">
        <v>3828.5</v>
      </c>
      <c r="F18" s="81">
        <v>2765.3589999999999</v>
      </c>
      <c r="G18" s="66">
        <f t="shared" si="0"/>
        <v>-1597.3409999999999</v>
      </c>
      <c r="H18" s="35">
        <f t="shared" si="8"/>
        <v>63.386412084259746</v>
      </c>
      <c r="I18" s="35">
        <f t="shared" si="4"/>
        <v>-1063.1410000000001</v>
      </c>
      <c r="J18" s="35">
        <f t="shared" si="5"/>
        <v>72.230873710330414</v>
      </c>
      <c r="K18" s="35">
        <f t="shared" si="6"/>
        <v>-1063.1410000000001</v>
      </c>
      <c r="L18" s="36">
        <f t="shared" si="7"/>
        <v>72.230873710330414</v>
      </c>
      <c r="M18" s="81">
        <v>2924.4009999999998</v>
      </c>
      <c r="N18" s="81">
        <v>3414.6350000000002</v>
      </c>
    </row>
    <row r="19" spans="1:14" ht="36" outlineLevel="1" x14ac:dyDescent="0.25">
      <c r="A19" s="16" t="s">
        <v>63</v>
      </c>
      <c r="B19" s="21" t="s">
        <v>14</v>
      </c>
      <c r="C19" s="22">
        <v>7240.1</v>
      </c>
      <c r="D19" s="56">
        <v>8053.9</v>
      </c>
      <c r="E19" s="56">
        <v>8053.9</v>
      </c>
      <c r="F19" s="81">
        <v>8111.4379600000002</v>
      </c>
      <c r="G19" s="66">
        <f t="shared" si="0"/>
        <v>871.33795999999984</v>
      </c>
      <c r="H19" s="35">
        <f t="shared" si="8"/>
        <v>112.03488846839132</v>
      </c>
      <c r="I19" s="35">
        <f t="shared" si="4"/>
        <v>57.537960000000567</v>
      </c>
      <c r="J19" s="35">
        <f t="shared" si="5"/>
        <v>100.71441115484426</v>
      </c>
      <c r="K19" s="35">
        <f t="shared" si="6"/>
        <v>57.537960000000567</v>
      </c>
      <c r="L19" s="36">
        <f t="shared" si="7"/>
        <v>100.71441115484426</v>
      </c>
      <c r="M19" s="81">
        <v>8111.4379600000002</v>
      </c>
      <c r="N19" s="81">
        <v>8111.4379600000002</v>
      </c>
    </row>
    <row r="20" spans="1:14" ht="24" outlineLevel="1" x14ac:dyDescent="0.25">
      <c r="A20" s="16" t="s">
        <v>64</v>
      </c>
      <c r="B20" s="21" t="s">
        <v>15</v>
      </c>
      <c r="C20" s="22">
        <v>2655.6</v>
      </c>
      <c r="D20" s="56">
        <v>994.4</v>
      </c>
      <c r="E20" s="56">
        <v>994.4</v>
      </c>
      <c r="F20" s="81">
        <v>994.4</v>
      </c>
      <c r="G20" s="66">
        <f t="shared" si="0"/>
        <v>-1661.1999999999998</v>
      </c>
      <c r="H20" s="35">
        <f t="shared" si="8"/>
        <v>37.445398403374</v>
      </c>
      <c r="I20" s="35">
        <f t="shared" si="4"/>
        <v>0</v>
      </c>
      <c r="J20" s="35">
        <f t="shared" si="5"/>
        <v>100</v>
      </c>
      <c r="K20" s="35">
        <f t="shared" si="6"/>
        <v>0</v>
      </c>
      <c r="L20" s="36">
        <f t="shared" si="7"/>
        <v>100</v>
      </c>
      <c r="M20" s="81">
        <v>996.2</v>
      </c>
      <c r="N20" s="81">
        <v>998</v>
      </c>
    </row>
    <row r="21" spans="1:14" s="3" customFormat="1" ht="14.25" x14ac:dyDescent="0.2">
      <c r="A21" s="17" t="s">
        <v>92</v>
      </c>
      <c r="B21" s="23" t="s">
        <v>16</v>
      </c>
      <c r="C21" s="24">
        <f>SUM(C22:C26)</f>
        <v>266297.60000000003</v>
      </c>
      <c r="D21" s="25">
        <f t="shared" ref="D21" si="14">SUM(D22:D26)</f>
        <v>277429.40000000002</v>
      </c>
      <c r="E21" s="25">
        <f t="shared" ref="E21" si="15">SUM(E22:E26)</f>
        <v>277129.40000000002</v>
      </c>
      <c r="F21" s="82">
        <f t="shared" ref="F21" si="16">SUM(F22:F26)</f>
        <v>270736.94289000006</v>
      </c>
      <c r="G21" s="65">
        <f t="shared" si="0"/>
        <v>4439.342890000029</v>
      </c>
      <c r="H21" s="31">
        <f t="shared" si="8"/>
        <v>101.66706079589152</v>
      </c>
      <c r="I21" s="31">
        <f t="shared" si="4"/>
        <v>-6692.4571099999594</v>
      </c>
      <c r="J21" s="31">
        <f t="shared" si="5"/>
        <v>97.587690017712632</v>
      </c>
      <c r="K21" s="31">
        <f t="shared" si="6"/>
        <v>-6392.4571099999594</v>
      </c>
      <c r="L21" s="32">
        <f t="shared" si="7"/>
        <v>97.693331306602644</v>
      </c>
      <c r="M21" s="84">
        <f t="shared" ref="M21" si="17">SUM(M22:M26)</f>
        <v>248193.15323000003</v>
      </c>
      <c r="N21" s="84">
        <f t="shared" ref="N21" si="18">SUM(N22:N26)</f>
        <v>248193.15323000003</v>
      </c>
    </row>
    <row r="22" spans="1:14" outlineLevel="1" x14ac:dyDescent="0.25">
      <c r="A22" s="16" t="s">
        <v>65</v>
      </c>
      <c r="B22" s="21" t="s">
        <v>17</v>
      </c>
      <c r="C22" s="22">
        <v>7951.6</v>
      </c>
      <c r="D22" s="57">
        <v>13778.4</v>
      </c>
      <c r="E22" s="57">
        <v>13778.4</v>
      </c>
      <c r="F22" s="81">
        <v>20000.43</v>
      </c>
      <c r="G22" s="66">
        <f t="shared" si="0"/>
        <v>12048.83</v>
      </c>
      <c r="H22" s="35">
        <f t="shared" si="8"/>
        <v>251.52711403994164</v>
      </c>
      <c r="I22" s="35">
        <f t="shared" si="4"/>
        <v>6222.0300000000007</v>
      </c>
      <c r="J22" s="35">
        <f t="shared" si="5"/>
        <v>145.15785577425538</v>
      </c>
      <c r="K22" s="35">
        <f t="shared" si="6"/>
        <v>6222.0300000000007</v>
      </c>
      <c r="L22" s="36">
        <f t="shared" si="7"/>
        <v>145.15785577425538</v>
      </c>
      <c r="M22" s="81">
        <v>20000.43</v>
      </c>
      <c r="N22" s="81">
        <v>20000.43</v>
      </c>
    </row>
    <row r="23" spans="1:14" outlineLevel="1" x14ac:dyDescent="0.25">
      <c r="A23" s="16" t="s">
        <v>66</v>
      </c>
      <c r="B23" s="21" t="s">
        <v>18</v>
      </c>
      <c r="C23" s="22">
        <v>20037</v>
      </c>
      <c r="D23" s="57">
        <v>34289.300000000003</v>
      </c>
      <c r="E23" s="57">
        <v>34289.300000000003</v>
      </c>
      <c r="F23" s="81">
        <v>19535.304359999998</v>
      </c>
      <c r="G23" s="66">
        <f t="shared" si="0"/>
        <v>-501.69564000000173</v>
      </c>
      <c r="H23" s="35">
        <f t="shared" si="8"/>
        <v>97.49615391525677</v>
      </c>
      <c r="I23" s="35">
        <f t="shared" si="4"/>
        <v>-14753.995640000005</v>
      </c>
      <c r="J23" s="35">
        <f t="shared" si="5"/>
        <v>56.972012727002287</v>
      </c>
      <c r="K23" s="35">
        <f t="shared" si="6"/>
        <v>-14753.995640000005</v>
      </c>
      <c r="L23" s="36">
        <f t="shared" si="7"/>
        <v>56.972012727002287</v>
      </c>
      <c r="M23" s="81">
        <v>363.774</v>
      </c>
      <c r="N23" s="81">
        <v>363.774</v>
      </c>
    </row>
    <row r="24" spans="1:14" outlineLevel="1" x14ac:dyDescent="0.25">
      <c r="A24" s="16" t="s">
        <v>67</v>
      </c>
      <c r="B24" s="21" t="s">
        <v>19</v>
      </c>
      <c r="C24" s="22">
        <v>187662.7</v>
      </c>
      <c r="D24" s="57">
        <v>175755.7</v>
      </c>
      <c r="E24" s="57">
        <v>175755.7</v>
      </c>
      <c r="F24" s="81">
        <v>172266.19575000004</v>
      </c>
      <c r="G24" s="66">
        <f t="shared" si="0"/>
        <v>-15396.504249999969</v>
      </c>
      <c r="H24" s="35">
        <f t="shared" si="8"/>
        <v>91.795650254419243</v>
      </c>
      <c r="I24" s="35">
        <f t="shared" si="4"/>
        <v>-3489.504249999969</v>
      </c>
      <c r="J24" s="35">
        <f t="shared" si="5"/>
        <v>98.01457122016528</v>
      </c>
      <c r="K24" s="35">
        <f t="shared" si="6"/>
        <v>-3489.504249999969</v>
      </c>
      <c r="L24" s="36">
        <f t="shared" si="7"/>
        <v>98.01457122016528</v>
      </c>
      <c r="M24" s="81">
        <v>171762.07645000002</v>
      </c>
      <c r="N24" s="81">
        <v>171762.07645000002</v>
      </c>
    </row>
    <row r="25" spans="1:14" outlineLevel="1" x14ac:dyDescent="0.25">
      <c r="A25" s="16" t="s">
        <v>68</v>
      </c>
      <c r="B25" s="21" t="s">
        <v>20</v>
      </c>
      <c r="C25" s="22">
        <v>25182.2</v>
      </c>
      <c r="D25" s="57">
        <v>26401.4</v>
      </c>
      <c r="E25" s="57">
        <v>26101.4</v>
      </c>
      <c r="F25" s="81">
        <v>27363.62542</v>
      </c>
      <c r="G25" s="66">
        <f t="shared" si="0"/>
        <v>2181.4254199999996</v>
      </c>
      <c r="H25" s="35">
        <f t="shared" si="8"/>
        <v>108.66256887801701</v>
      </c>
      <c r="I25" s="35">
        <f t="shared" si="4"/>
        <v>962.22541999999885</v>
      </c>
      <c r="J25" s="35">
        <f t="shared" si="5"/>
        <v>103.64459998333422</v>
      </c>
      <c r="K25" s="35">
        <f t="shared" si="6"/>
        <v>1262.2254199999988</v>
      </c>
      <c r="L25" s="36">
        <f t="shared" si="7"/>
        <v>104.83585332587523</v>
      </c>
      <c r="M25" s="81">
        <v>27363.62542</v>
      </c>
      <c r="N25" s="81">
        <v>27363.62542</v>
      </c>
    </row>
    <row r="26" spans="1:14" ht="24" outlineLevel="1" x14ac:dyDescent="0.25">
      <c r="A26" s="16" t="s">
        <v>69</v>
      </c>
      <c r="B26" s="21" t="s">
        <v>21</v>
      </c>
      <c r="C26" s="22">
        <v>25464.1</v>
      </c>
      <c r="D26" s="57">
        <v>27204.6</v>
      </c>
      <c r="E26" s="57">
        <v>27204.6</v>
      </c>
      <c r="F26" s="81">
        <v>31571.387360000001</v>
      </c>
      <c r="G26" s="66">
        <f t="shared" si="0"/>
        <v>6107.2873600000021</v>
      </c>
      <c r="H26" s="35">
        <f t="shared" si="8"/>
        <v>123.9839120958526</v>
      </c>
      <c r="I26" s="35">
        <f t="shared" si="4"/>
        <v>4366.7873600000021</v>
      </c>
      <c r="J26" s="35">
        <f t="shared" si="5"/>
        <v>116.05165067672381</v>
      </c>
      <c r="K26" s="35">
        <f t="shared" si="6"/>
        <v>4366.7873600000021</v>
      </c>
      <c r="L26" s="36">
        <f t="shared" si="7"/>
        <v>116.05165067672381</v>
      </c>
      <c r="M26" s="81">
        <v>28703.247360000001</v>
      </c>
      <c r="N26" s="81">
        <v>28703.247360000001</v>
      </c>
    </row>
    <row r="27" spans="1:14" s="3" customFormat="1" ht="14.25" x14ac:dyDescent="0.2">
      <c r="A27" s="17" t="s">
        <v>93</v>
      </c>
      <c r="B27" s="23" t="s">
        <v>22</v>
      </c>
      <c r="C27" s="24">
        <f>SUM(C28:C31)</f>
        <v>196764.6</v>
      </c>
      <c r="D27" s="25">
        <f t="shared" ref="D27" si="19">SUM(D28:D31)</f>
        <v>305653.3</v>
      </c>
      <c r="E27" s="25">
        <f t="shared" ref="E27" si="20">SUM(E28:E31)</f>
        <v>305653.3</v>
      </c>
      <c r="F27" s="82">
        <f t="shared" ref="F27" si="21">SUM(F28:F31)</f>
        <v>402395.97632000002</v>
      </c>
      <c r="G27" s="65">
        <f t="shared" si="0"/>
        <v>205631.37632000001</v>
      </c>
      <c r="H27" s="31">
        <f t="shared" si="8"/>
        <v>204.50628635435439</v>
      </c>
      <c r="I27" s="31">
        <f t="shared" si="4"/>
        <v>96742.676320000028</v>
      </c>
      <c r="J27" s="31">
        <f t="shared" si="5"/>
        <v>131.65111461907986</v>
      </c>
      <c r="K27" s="31">
        <f t="shared" si="6"/>
        <v>96742.676320000028</v>
      </c>
      <c r="L27" s="32">
        <f t="shared" si="7"/>
        <v>131.65111461907986</v>
      </c>
      <c r="M27" s="84">
        <f t="shared" ref="M27" si="22">SUM(M28:M31)</f>
        <v>137244.79798</v>
      </c>
      <c r="N27" s="84">
        <f t="shared" ref="N27" si="23">SUM(N28:N31)</f>
        <v>136981.29674000002</v>
      </c>
    </row>
    <row r="28" spans="1:14" outlineLevel="1" x14ac:dyDescent="0.25">
      <c r="A28" s="16" t="s">
        <v>70</v>
      </c>
      <c r="B28" s="21" t="s">
        <v>23</v>
      </c>
      <c r="C28" s="22">
        <v>39943.300000000003</v>
      </c>
      <c r="D28" s="57">
        <v>38724</v>
      </c>
      <c r="E28" s="57">
        <v>38724</v>
      </c>
      <c r="F28" s="81">
        <v>39076.555200000003</v>
      </c>
      <c r="G28" s="66">
        <f t="shared" si="0"/>
        <v>-866.7448000000004</v>
      </c>
      <c r="H28" s="35">
        <f t="shared" si="8"/>
        <v>97.83006211304523</v>
      </c>
      <c r="I28" s="35">
        <f t="shared" si="4"/>
        <v>352.55520000000251</v>
      </c>
      <c r="J28" s="35">
        <f t="shared" si="5"/>
        <v>100.91043074062598</v>
      </c>
      <c r="K28" s="35">
        <f t="shared" si="6"/>
        <v>352.55520000000251</v>
      </c>
      <c r="L28" s="36">
        <f t="shared" si="7"/>
        <v>100.91043074062598</v>
      </c>
      <c r="M28" s="81">
        <v>34652.073499999999</v>
      </c>
      <c r="N28" s="81">
        <v>34246.721340000004</v>
      </c>
    </row>
    <row r="29" spans="1:14" outlineLevel="1" x14ac:dyDescent="0.25">
      <c r="A29" s="16" t="s">
        <v>71</v>
      </c>
      <c r="B29" s="21" t="s">
        <v>24</v>
      </c>
      <c r="C29" s="22">
        <v>22601.5</v>
      </c>
      <c r="D29" s="57">
        <v>113202.4</v>
      </c>
      <c r="E29" s="57">
        <v>113202.4</v>
      </c>
      <c r="F29" s="81">
        <v>22246.5</v>
      </c>
      <c r="G29" s="66">
        <f t="shared" si="0"/>
        <v>-355</v>
      </c>
      <c r="H29" s="35">
        <f t="shared" si="8"/>
        <v>98.429307789306023</v>
      </c>
      <c r="I29" s="35">
        <f t="shared" si="4"/>
        <v>-90955.9</v>
      </c>
      <c r="J29" s="35">
        <f t="shared" si="5"/>
        <v>19.651968509501565</v>
      </c>
      <c r="K29" s="35">
        <f t="shared" si="6"/>
        <v>-90955.9</v>
      </c>
      <c r="L29" s="36">
        <f t="shared" si="7"/>
        <v>19.651968509501565</v>
      </c>
      <c r="M29" s="81">
        <v>20146.5</v>
      </c>
      <c r="N29" s="81">
        <v>20146.5</v>
      </c>
    </row>
    <row r="30" spans="1:14" outlineLevel="1" x14ac:dyDescent="0.25">
      <c r="A30" s="16" t="s">
        <v>72</v>
      </c>
      <c r="B30" s="21" t="s">
        <v>25</v>
      </c>
      <c r="C30" s="22">
        <v>105557.9</v>
      </c>
      <c r="D30" s="57">
        <v>121682.4</v>
      </c>
      <c r="E30" s="57">
        <v>121682.4</v>
      </c>
      <c r="F30" s="81">
        <v>311153.05029000004</v>
      </c>
      <c r="G30" s="66">
        <f t="shared" si="0"/>
        <v>205595.15029000005</v>
      </c>
      <c r="H30" s="35">
        <f t="shared" si="8"/>
        <v>294.77002696150646</v>
      </c>
      <c r="I30" s="35">
        <f t="shared" si="4"/>
        <v>189470.65029000005</v>
      </c>
      <c r="J30" s="35">
        <f t="shared" si="5"/>
        <v>255.70916606674427</v>
      </c>
      <c r="K30" s="35">
        <f t="shared" si="6"/>
        <v>189470.65029000005</v>
      </c>
      <c r="L30" s="36">
        <f t="shared" si="7"/>
        <v>255.70916606674427</v>
      </c>
      <c r="M30" s="81">
        <v>52926.353650000005</v>
      </c>
      <c r="N30" s="81">
        <v>53068.204570000002</v>
      </c>
    </row>
    <row r="31" spans="1:14" ht="24" outlineLevel="1" x14ac:dyDescent="0.25">
      <c r="A31" s="16" t="s">
        <v>73</v>
      </c>
      <c r="B31" s="21" t="s">
        <v>26</v>
      </c>
      <c r="C31" s="22">
        <v>28661.9</v>
      </c>
      <c r="D31" s="57">
        <v>32044.5</v>
      </c>
      <c r="E31" s="57">
        <v>32044.5</v>
      </c>
      <c r="F31" s="81">
        <v>29919.87083</v>
      </c>
      <c r="G31" s="66">
        <f t="shared" si="0"/>
        <v>1257.9708299999984</v>
      </c>
      <c r="H31" s="35">
        <f t="shared" si="8"/>
        <v>104.38900013606913</v>
      </c>
      <c r="I31" s="35">
        <f t="shared" si="4"/>
        <v>-2124.6291700000002</v>
      </c>
      <c r="J31" s="35">
        <f t="shared" si="5"/>
        <v>93.369754029552652</v>
      </c>
      <c r="K31" s="35">
        <f t="shared" si="6"/>
        <v>-2124.6291700000002</v>
      </c>
      <c r="L31" s="36">
        <f t="shared" si="7"/>
        <v>93.369754029552652</v>
      </c>
      <c r="M31" s="81">
        <v>29519.87083</v>
      </c>
      <c r="N31" s="81">
        <v>29519.87083</v>
      </c>
    </row>
    <row r="32" spans="1:14" s="3" customFormat="1" ht="14.25" x14ac:dyDescent="0.2">
      <c r="A32" s="17" t="s">
        <v>94</v>
      </c>
      <c r="B32" s="23" t="s">
        <v>27</v>
      </c>
      <c r="C32" s="24">
        <f>SUM(C33)</f>
        <v>432.3</v>
      </c>
      <c r="D32" s="25">
        <f t="shared" ref="D32:N32" si="24">SUM(D33)</f>
        <v>1500</v>
      </c>
      <c r="E32" s="25">
        <f t="shared" si="24"/>
        <v>1500</v>
      </c>
      <c r="F32" s="82">
        <f t="shared" si="24"/>
        <v>1034.4000000000001</v>
      </c>
      <c r="G32" s="65">
        <f t="shared" si="0"/>
        <v>602.10000000000014</v>
      </c>
      <c r="H32" s="31">
        <f t="shared" si="8"/>
        <v>239.27827897293548</v>
      </c>
      <c r="I32" s="31">
        <f t="shared" si="4"/>
        <v>-465.59999999999991</v>
      </c>
      <c r="J32" s="31">
        <f t="shared" si="5"/>
        <v>68.960000000000008</v>
      </c>
      <c r="K32" s="31">
        <f t="shared" si="6"/>
        <v>-465.59999999999991</v>
      </c>
      <c r="L32" s="32">
        <f t="shared" si="7"/>
        <v>68.960000000000008</v>
      </c>
      <c r="M32" s="84">
        <f t="shared" si="24"/>
        <v>500</v>
      </c>
      <c r="N32" s="84">
        <f t="shared" si="24"/>
        <v>500</v>
      </c>
    </row>
    <row r="33" spans="1:14" ht="24" outlineLevel="1" x14ac:dyDescent="0.25">
      <c r="A33" s="16" t="s">
        <v>74</v>
      </c>
      <c r="B33" s="21" t="s">
        <v>28</v>
      </c>
      <c r="C33" s="22">
        <v>432.3</v>
      </c>
      <c r="D33" s="57">
        <v>1500</v>
      </c>
      <c r="E33" s="57">
        <v>1500</v>
      </c>
      <c r="F33" s="81">
        <v>1034.4000000000001</v>
      </c>
      <c r="G33" s="66">
        <f t="shared" si="0"/>
        <v>602.10000000000014</v>
      </c>
      <c r="H33" s="35">
        <f t="shared" si="8"/>
        <v>239.27827897293548</v>
      </c>
      <c r="I33" s="35">
        <f t="shared" si="4"/>
        <v>-465.59999999999991</v>
      </c>
      <c r="J33" s="35">
        <f t="shared" si="5"/>
        <v>68.960000000000008</v>
      </c>
      <c r="K33" s="35">
        <f t="shared" si="6"/>
        <v>-465.59999999999991</v>
      </c>
      <c r="L33" s="36">
        <f t="shared" si="7"/>
        <v>68.960000000000008</v>
      </c>
      <c r="M33" s="81">
        <v>500</v>
      </c>
      <c r="N33" s="81">
        <v>500</v>
      </c>
    </row>
    <row r="34" spans="1:14" s="3" customFormat="1" ht="14.25" x14ac:dyDescent="0.2">
      <c r="A34" s="17" t="s">
        <v>95</v>
      </c>
      <c r="B34" s="23" t="s">
        <v>29</v>
      </c>
      <c r="C34" s="24">
        <f>SUM(C35:C39)</f>
        <v>2338851.7999999998</v>
      </c>
      <c r="D34" s="25">
        <f t="shared" ref="D34" si="25">SUM(D35:D39)</f>
        <v>3025430.8</v>
      </c>
      <c r="E34" s="25">
        <f t="shared" ref="E34" si="26">SUM(E35:E39)</f>
        <v>3025430.8</v>
      </c>
      <c r="F34" s="82">
        <f t="shared" ref="F34" si="27">SUM(F35:F39)</f>
        <v>2334273.6941600004</v>
      </c>
      <c r="G34" s="65">
        <f t="shared" si="0"/>
        <v>-4578.1058399993926</v>
      </c>
      <c r="H34" s="31">
        <f t="shared" si="8"/>
        <v>99.804258404059652</v>
      </c>
      <c r="I34" s="31">
        <f t="shared" si="4"/>
        <v>-691157.10583999939</v>
      </c>
      <c r="J34" s="31">
        <f t="shared" si="5"/>
        <v>77.155084629931068</v>
      </c>
      <c r="K34" s="31">
        <f t="shared" si="6"/>
        <v>-691157.10583999939</v>
      </c>
      <c r="L34" s="32">
        <f t="shared" si="7"/>
        <v>77.155084629931068</v>
      </c>
      <c r="M34" s="84">
        <f t="shared" ref="M34" si="28">SUM(M35:M39)</f>
        <v>2171998.9474599999</v>
      </c>
      <c r="N34" s="84">
        <f t="shared" ref="N34" si="29">SUM(N35:N39)</f>
        <v>2200243.3252599998</v>
      </c>
    </row>
    <row r="35" spans="1:14" outlineLevel="1" x14ac:dyDescent="0.25">
      <c r="A35" s="16" t="s">
        <v>75</v>
      </c>
      <c r="B35" s="21" t="s">
        <v>30</v>
      </c>
      <c r="C35" s="22">
        <v>922541.8</v>
      </c>
      <c r="D35" s="57">
        <v>1053187.3999999999</v>
      </c>
      <c r="E35" s="57">
        <v>1053187.3999999999</v>
      </c>
      <c r="F35" s="81">
        <v>1104544.40558</v>
      </c>
      <c r="G35" s="66">
        <f t="shared" si="0"/>
        <v>182002.60557999997</v>
      </c>
      <c r="H35" s="35">
        <f t="shared" si="8"/>
        <v>119.72838581189491</v>
      </c>
      <c r="I35" s="35">
        <f t="shared" si="4"/>
        <v>51357.005580000114</v>
      </c>
      <c r="J35" s="35">
        <f t="shared" si="5"/>
        <v>104.87634067593289</v>
      </c>
      <c r="K35" s="35">
        <f t="shared" si="6"/>
        <v>51357.005580000114</v>
      </c>
      <c r="L35" s="36">
        <f t="shared" si="7"/>
        <v>104.87634067593289</v>
      </c>
      <c r="M35" s="81">
        <v>931985.46882000007</v>
      </c>
      <c r="N35" s="81">
        <v>947115.86093000008</v>
      </c>
    </row>
    <row r="36" spans="1:14" outlineLevel="1" x14ac:dyDescent="0.25">
      <c r="A36" s="16" t="s">
        <v>76</v>
      </c>
      <c r="B36" s="21" t="s">
        <v>31</v>
      </c>
      <c r="C36" s="22">
        <v>1060879.2</v>
      </c>
      <c r="D36" s="57">
        <v>1615813.1</v>
      </c>
      <c r="E36" s="57">
        <v>1615813.1</v>
      </c>
      <c r="F36" s="81">
        <v>860440.79650000017</v>
      </c>
      <c r="G36" s="66">
        <f t="shared" si="0"/>
        <v>-200438.40349999978</v>
      </c>
      <c r="H36" s="35">
        <f t="shared" si="8"/>
        <v>81.106387654692469</v>
      </c>
      <c r="I36" s="35">
        <f t="shared" si="4"/>
        <v>-755372.30349999992</v>
      </c>
      <c r="J36" s="35">
        <f t="shared" si="5"/>
        <v>53.251257617604416</v>
      </c>
      <c r="K36" s="35">
        <f t="shared" si="6"/>
        <v>-755372.30349999992</v>
      </c>
      <c r="L36" s="36">
        <f t="shared" si="7"/>
        <v>53.251257617604416</v>
      </c>
      <c r="M36" s="81">
        <v>871498.64388999995</v>
      </c>
      <c r="N36" s="81">
        <v>883910.07709999988</v>
      </c>
    </row>
    <row r="37" spans="1:14" outlineLevel="1" x14ac:dyDescent="0.25">
      <c r="A37" s="16" t="s">
        <v>77</v>
      </c>
      <c r="B37" s="21" t="s">
        <v>32</v>
      </c>
      <c r="C37" s="22">
        <v>251963.3</v>
      </c>
      <c r="D37" s="57">
        <v>246589.9</v>
      </c>
      <c r="E37" s="57">
        <v>246589.9</v>
      </c>
      <c r="F37" s="81">
        <v>265631.9191</v>
      </c>
      <c r="G37" s="66">
        <f t="shared" si="0"/>
        <v>13668.619100000011</v>
      </c>
      <c r="H37" s="35">
        <f t="shared" si="8"/>
        <v>105.42484524531946</v>
      </c>
      <c r="I37" s="35">
        <f t="shared" si="4"/>
        <v>19042.019100000005</v>
      </c>
      <c r="J37" s="35">
        <f t="shared" si="5"/>
        <v>107.72214072839155</v>
      </c>
      <c r="K37" s="35">
        <f t="shared" si="6"/>
        <v>19042.019100000005</v>
      </c>
      <c r="L37" s="36">
        <f t="shared" si="7"/>
        <v>107.72214072839155</v>
      </c>
      <c r="M37" s="81">
        <v>264752.14324</v>
      </c>
      <c r="N37" s="81">
        <v>265310.01499</v>
      </c>
    </row>
    <row r="38" spans="1:14" outlineLevel="1" x14ac:dyDescent="0.25">
      <c r="A38" s="16" t="s">
        <v>78</v>
      </c>
      <c r="B38" s="21" t="s">
        <v>33</v>
      </c>
      <c r="C38" s="22">
        <v>11073.4</v>
      </c>
      <c r="D38" s="57">
        <v>16477.400000000001</v>
      </c>
      <c r="E38" s="57">
        <v>16477.400000000001</v>
      </c>
      <c r="F38" s="81">
        <v>15981.02586</v>
      </c>
      <c r="G38" s="66">
        <f t="shared" si="0"/>
        <v>4907.6258600000001</v>
      </c>
      <c r="H38" s="35">
        <f t="shared" si="8"/>
        <v>144.31905160113425</v>
      </c>
      <c r="I38" s="35">
        <f t="shared" si="4"/>
        <v>-496.37414000000172</v>
      </c>
      <c r="J38" s="35">
        <f t="shared" si="5"/>
        <v>96.987545729301942</v>
      </c>
      <c r="K38" s="35">
        <f t="shared" si="6"/>
        <v>-496.37414000000172</v>
      </c>
      <c r="L38" s="36">
        <f t="shared" si="7"/>
        <v>96.987545729301942</v>
      </c>
      <c r="M38" s="81">
        <v>15903.08986</v>
      </c>
      <c r="N38" s="81">
        <v>15914.48986</v>
      </c>
    </row>
    <row r="39" spans="1:14" outlineLevel="1" x14ac:dyDescent="0.25">
      <c r="A39" s="16" t="s">
        <v>79</v>
      </c>
      <c r="B39" s="21" t="s">
        <v>34</v>
      </c>
      <c r="C39" s="22">
        <v>92394.1</v>
      </c>
      <c r="D39" s="57">
        <v>93363</v>
      </c>
      <c r="E39" s="57">
        <v>93363</v>
      </c>
      <c r="F39" s="81">
        <v>87675.547120000017</v>
      </c>
      <c r="G39" s="66">
        <f t="shared" si="0"/>
        <v>-4718.5528799999884</v>
      </c>
      <c r="H39" s="35">
        <f t="shared" si="8"/>
        <v>94.893014943594906</v>
      </c>
      <c r="I39" s="35">
        <f t="shared" si="4"/>
        <v>-5687.4528799999825</v>
      </c>
      <c r="J39" s="35">
        <f t="shared" si="5"/>
        <v>93.908236796161233</v>
      </c>
      <c r="K39" s="35">
        <f t="shared" si="6"/>
        <v>-5687.4528799999825</v>
      </c>
      <c r="L39" s="36">
        <f t="shared" si="7"/>
        <v>93.908236796161233</v>
      </c>
      <c r="M39" s="81">
        <v>87859.601649999997</v>
      </c>
      <c r="N39" s="81">
        <v>87992.882379999995</v>
      </c>
    </row>
    <row r="40" spans="1:14" s="3" customFormat="1" ht="14.25" x14ac:dyDescent="0.2">
      <c r="A40" s="17" t="s">
        <v>96</v>
      </c>
      <c r="B40" s="23" t="s">
        <v>35</v>
      </c>
      <c r="C40" s="24">
        <f>SUM(C41:C42)</f>
        <v>249415.5</v>
      </c>
      <c r="D40" s="25">
        <f t="shared" ref="D40" si="30">SUM(D41:D42)</f>
        <v>252647.9</v>
      </c>
      <c r="E40" s="25">
        <f t="shared" ref="E40" si="31">SUM(E41:E42)</f>
        <v>251569.7</v>
      </c>
      <c r="F40" s="82">
        <f t="shared" ref="F40" si="32">SUM(F41:F42)</f>
        <v>271838.85699000006</v>
      </c>
      <c r="G40" s="65">
        <f t="shared" si="0"/>
        <v>22423.356990000058</v>
      </c>
      <c r="H40" s="31">
        <f t="shared" si="8"/>
        <v>108.99036226297085</v>
      </c>
      <c r="I40" s="31">
        <f t="shared" si="4"/>
        <v>19190.956990000064</v>
      </c>
      <c r="J40" s="31">
        <f t="shared" si="5"/>
        <v>107.59592974649703</v>
      </c>
      <c r="K40" s="31">
        <f t="shared" si="6"/>
        <v>20269.156990000047</v>
      </c>
      <c r="L40" s="32">
        <f t="shared" si="7"/>
        <v>108.05707403952067</v>
      </c>
      <c r="M40" s="84">
        <f t="shared" ref="M40" si="33">SUM(M41:M42)</f>
        <v>250790.62372000003</v>
      </c>
      <c r="N40" s="84">
        <f t="shared" ref="N40" si="34">SUM(N41:N42)</f>
        <v>251256.82372000004</v>
      </c>
    </row>
    <row r="41" spans="1:14" outlineLevel="1" x14ac:dyDescent="0.25">
      <c r="A41" s="16" t="s">
        <v>80</v>
      </c>
      <c r="B41" s="21" t="s">
        <v>36</v>
      </c>
      <c r="C41" s="22">
        <v>206010.4</v>
      </c>
      <c r="D41" s="57">
        <v>212169.4</v>
      </c>
      <c r="E41" s="57">
        <v>212169.4</v>
      </c>
      <c r="F41" s="81">
        <v>232617.90372000003</v>
      </c>
      <c r="G41" s="66">
        <f t="shared" si="0"/>
        <v>26607.503720000037</v>
      </c>
      <c r="H41" s="35">
        <f t="shared" si="8"/>
        <v>112.9156118914385</v>
      </c>
      <c r="I41" s="35">
        <f t="shared" si="4"/>
        <v>20448.503720000037</v>
      </c>
      <c r="J41" s="35">
        <f t="shared" si="5"/>
        <v>109.63781945935655</v>
      </c>
      <c r="K41" s="35">
        <f t="shared" si="6"/>
        <v>20448.503720000037</v>
      </c>
      <c r="L41" s="36">
        <f t="shared" si="7"/>
        <v>109.63781945935655</v>
      </c>
      <c r="M41" s="81">
        <v>212336.32372000001</v>
      </c>
      <c r="N41" s="81">
        <v>212802.52372000003</v>
      </c>
    </row>
    <row r="42" spans="1:14" ht="24" outlineLevel="1" x14ac:dyDescent="0.25">
      <c r="A42" s="16" t="s">
        <v>81</v>
      </c>
      <c r="B42" s="21" t="s">
        <v>37</v>
      </c>
      <c r="C42" s="22">
        <v>43405.1</v>
      </c>
      <c r="D42" s="57">
        <v>40478.5</v>
      </c>
      <c r="E42" s="57">
        <v>39400.300000000003</v>
      </c>
      <c r="F42" s="81">
        <v>39220.953270000005</v>
      </c>
      <c r="G42" s="66">
        <f t="shared" si="0"/>
        <v>-4184.1467299999931</v>
      </c>
      <c r="H42" s="35">
        <f t="shared" si="8"/>
        <v>90.360241699708112</v>
      </c>
      <c r="I42" s="35">
        <f t="shared" si="4"/>
        <v>-1257.5467299999946</v>
      </c>
      <c r="J42" s="35">
        <f t="shared" si="5"/>
        <v>96.893297108341486</v>
      </c>
      <c r="K42" s="35">
        <f t="shared" si="6"/>
        <v>-179.34672999999748</v>
      </c>
      <c r="L42" s="36">
        <f t="shared" si="7"/>
        <v>99.544808719730568</v>
      </c>
      <c r="M42" s="81">
        <v>38454.300000000003</v>
      </c>
      <c r="N42" s="81">
        <v>38454.300000000003</v>
      </c>
    </row>
    <row r="43" spans="1:14" s="3" customFormat="1" ht="14.25" x14ac:dyDescent="0.2">
      <c r="A43" s="17" t="s">
        <v>97</v>
      </c>
      <c r="B43" s="23" t="s">
        <v>38</v>
      </c>
      <c r="C43" s="24">
        <f>SUM(C44:C47)</f>
        <v>76917.100000000006</v>
      </c>
      <c r="D43" s="25">
        <f t="shared" ref="D43" si="35">SUM(D44:D47)</f>
        <v>100815.2</v>
      </c>
      <c r="E43" s="25">
        <f t="shared" ref="E43" si="36">SUM(E44:E47)</f>
        <v>95728.199999999983</v>
      </c>
      <c r="F43" s="82">
        <f t="shared" ref="F43" si="37">SUM(F44:F47)</f>
        <v>95178.966830000005</v>
      </c>
      <c r="G43" s="65">
        <f t="shared" si="0"/>
        <v>18261.866829999999</v>
      </c>
      <c r="H43" s="31">
        <f t="shared" si="8"/>
        <v>123.74227165350749</v>
      </c>
      <c r="I43" s="31">
        <f t="shared" si="4"/>
        <v>-5636.2331699999922</v>
      </c>
      <c r="J43" s="31">
        <f t="shared" si="5"/>
        <v>94.409341875034727</v>
      </c>
      <c r="K43" s="31">
        <f t="shared" si="6"/>
        <v>-549.23316999997769</v>
      </c>
      <c r="L43" s="32">
        <f t="shared" si="7"/>
        <v>99.426257706715489</v>
      </c>
      <c r="M43" s="84">
        <f t="shared" ref="M43" si="38">SUM(M44:M47)</f>
        <v>93778.866829999999</v>
      </c>
      <c r="N43" s="84">
        <f t="shared" ref="N43" si="39">SUM(N44:N47)</f>
        <v>100309.86683</v>
      </c>
    </row>
    <row r="44" spans="1:14" outlineLevel="1" x14ac:dyDescent="0.25">
      <c r="A44" s="16" t="s">
        <v>82</v>
      </c>
      <c r="B44" s="21" t="s">
        <v>39</v>
      </c>
      <c r="C44" s="22">
        <v>5462.9</v>
      </c>
      <c r="D44" s="56">
        <v>5748.7</v>
      </c>
      <c r="E44" s="56">
        <v>5748.7</v>
      </c>
      <c r="F44" s="81">
        <v>6899.4358300000004</v>
      </c>
      <c r="G44" s="66">
        <f t="shared" si="0"/>
        <v>1436.5358300000007</v>
      </c>
      <c r="H44" s="35">
        <f t="shared" si="8"/>
        <v>126.29621318347399</v>
      </c>
      <c r="I44" s="35">
        <f t="shared" si="4"/>
        <v>1150.7358300000005</v>
      </c>
      <c r="J44" s="35">
        <f t="shared" si="5"/>
        <v>120.01732269904501</v>
      </c>
      <c r="K44" s="35">
        <f t="shared" si="6"/>
        <v>1150.7358300000005</v>
      </c>
      <c r="L44" s="36">
        <f t="shared" si="7"/>
        <v>120.01732269904501</v>
      </c>
      <c r="M44" s="81">
        <v>6899.4358300000004</v>
      </c>
      <c r="N44" s="81">
        <v>6899.4358300000004</v>
      </c>
    </row>
    <row r="45" spans="1:14" outlineLevel="1" x14ac:dyDescent="0.25">
      <c r="A45" s="16" t="s">
        <v>83</v>
      </c>
      <c r="B45" s="21" t="s">
        <v>40</v>
      </c>
      <c r="C45" s="22">
        <v>14095.1</v>
      </c>
      <c r="D45" s="56">
        <v>14950.8</v>
      </c>
      <c r="E45" s="56">
        <v>13546.2</v>
      </c>
      <c r="F45" s="81">
        <v>15929.8</v>
      </c>
      <c r="G45" s="66">
        <f t="shared" si="0"/>
        <v>1834.6999999999989</v>
      </c>
      <c r="H45" s="35">
        <f t="shared" si="8"/>
        <v>113.016580230009</v>
      </c>
      <c r="I45" s="35">
        <f t="shared" si="4"/>
        <v>979</v>
      </c>
      <c r="J45" s="35">
        <f t="shared" si="5"/>
        <v>106.54814458089199</v>
      </c>
      <c r="K45" s="35">
        <f t="shared" si="6"/>
        <v>2383.5999999999985</v>
      </c>
      <c r="L45" s="36">
        <f t="shared" si="7"/>
        <v>117.59607860507005</v>
      </c>
      <c r="M45" s="81">
        <v>16394.5</v>
      </c>
      <c r="N45" s="81">
        <v>16847.7</v>
      </c>
    </row>
    <row r="46" spans="1:14" outlineLevel="1" x14ac:dyDescent="0.25">
      <c r="A46" s="16" t="s">
        <v>84</v>
      </c>
      <c r="B46" s="21" t="s">
        <v>41</v>
      </c>
      <c r="C46" s="22">
        <v>56450.3</v>
      </c>
      <c r="D46" s="56">
        <v>78814.3</v>
      </c>
      <c r="E46" s="56">
        <v>75131.899999999994</v>
      </c>
      <c r="F46" s="81">
        <v>71909.3</v>
      </c>
      <c r="G46" s="66">
        <f t="shared" si="0"/>
        <v>15459</v>
      </c>
      <c r="H46" s="35">
        <f t="shared" si="8"/>
        <v>127.38515118608757</v>
      </c>
      <c r="I46" s="35">
        <f t="shared" si="4"/>
        <v>-6905</v>
      </c>
      <c r="J46" s="35">
        <f t="shared" si="5"/>
        <v>91.238899539804336</v>
      </c>
      <c r="K46" s="35">
        <f t="shared" si="6"/>
        <v>-3222.5999999999913</v>
      </c>
      <c r="L46" s="36">
        <f t="shared" si="7"/>
        <v>95.710743372655301</v>
      </c>
      <c r="M46" s="81">
        <v>70044.5</v>
      </c>
      <c r="N46" s="81">
        <v>76122.3</v>
      </c>
    </row>
    <row r="47" spans="1:14" outlineLevel="1" x14ac:dyDescent="0.25">
      <c r="A47" s="16" t="s">
        <v>85</v>
      </c>
      <c r="B47" s="21" t="s">
        <v>42</v>
      </c>
      <c r="C47" s="22">
        <v>908.8</v>
      </c>
      <c r="D47" s="56">
        <v>1301.4000000000001</v>
      </c>
      <c r="E47" s="56">
        <v>1301.4000000000001</v>
      </c>
      <c r="F47" s="81">
        <v>440.43099999999998</v>
      </c>
      <c r="G47" s="66">
        <f t="shared" si="0"/>
        <v>-468.36899999999997</v>
      </c>
      <c r="H47" s="35">
        <f t="shared" si="8"/>
        <v>48.462918133802816</v>
      </c>
      <c r="I47" s="35">
        <f t="shared" si="4"/>
        <v>-860.96900000000005</v>
      </c>
      <c r="J47" s="35">
        <f t="shared" si="5"/>
        <v>33.842861533732901</v>
      </c>
      <c r="K47" s="35">
        <f t="shared" si="6"/>
        <v>-860.96900000000005</v>
      </c>
      <c r="L47" s="36">
        <f t="shared" si="7"/>
        <v>33.842861533732901</v>
      </c>
      <c r="M47" s="81">
        <v>440.43099999999998</v>
      </c>
      <c r="N47" s="81">
        <v>440.43099999999998</v>
      </c>
    </row>
    <row r="48" spans="1:14" s="3" customFormat="1" ht="14.25" x14ac:dyDescent="0.2">
      <c r="A48" s="17" t="s">
        <v>98</v>
      </c>
      <c r="B48" s="23" t="s">
        <v>43</v>
      </c>
      <c r="C48" s="24">
        <f>C49</f>
        <v>4668.2</v>
      </c>
      <c r="D48" s="25">
        <f t="shared" ref="D48:N48" si="40">D49</f>
        <v>6481.3</v>
      </c>
      <c r="E48" s="25">
        <f t="shared" si="40"/>
        <v>6481.3</v>
      </c>
      <c r="F48" s="82">
        <f t="shared" si="40"/>
        <v>17287.876</v>
      </c>
      <c r="G48" s="65">
        <f t="shared" si="0"/>
        <v>12619.675999999999</v>
      </c>
      <c r="H48" s="31">
        <f t="shared" si="8"/>
        <v>370.33280493552121</v>
      </c>
      <c r="I48" s="31">
        <f t="shared" si="4"/>
        <v>10806.576000000001</v>
      </c>
      <c r="J48" s="31">
        <f t="shared" si="5"/>
        <v>266.73469828583774</v>
      </c>
      <c r="K48" s="31">
        <f t="shared" si="6"/>
        <v>10806.576000000001</v>
      </c>
      <c r="L48" s="32">
        <f t="shared" si="7"/>
        <v>266.73469828583774</v>
      </c>
      <c r="M48" s="84">
        <f t="shared" si="40"/>
        <v>5693.8143300000002</v>
      </c>
      <c r="N48" s="84">
        <f t="shared" si="40"/>
        <v>5683.1002600000002</v>
      </c>
    </row>
    <row r="49" spans="1:14" ht="24" outlineLevel="1" x14ac:dyDescent="0.25">
      <c r="A49" s="16" t="s">
        <v>86</v>
      </c>
      <c r="B49" s="21" t="s">
        <v>44</v>
      </c>
      <c r="C49" s="22">
        <v>4668.2</v>
      </c>
      <c r="D49" s="56">
        <v>6481.3</v>
      </c>
      <c r="E49" s="56">
        <v>6481.3</v>
      </c>
      <c r="F49" s="81">
        <v>17287.876</v>
      </c>
      <c r="G49" s="66">
        <f t="shared" si="0"/>
        <v>12619.675999999999</v>
      </c>
      <c r="H49" s="35">
        <f t="shared" si="8"/>
        <v>370.33280493552121</v>
      </c>
      <c r="I49" s="35">
        <f t="shared" si="4"/>
        <v>10806.576000000001</v>
      </c>
      <c r="J49" s="35">
        <f t="shared" si="5"/>
        <v>266.73469828583774</v>
      </c>
      <c r="K49" s="35">
        <f t="shared" si="6"/>
        <v>10806.576000000001</v>
      </c>
      <c r="L49" s="36">
        <f t="shared" si="7"/>
        <v>266.73469828583774</v>
      </c>
      <c r="M49" s="81">
        <v>5693.8143300000002</v>
      </c>
      <c r="N49" s="81">
        <v>5683.1002600000002</v>
      </c>
    </row>
    <row r="50" spans="1:14" s="3" customFormat="1" ht="14.25" x14ac:dyDescent="0.2">
      <c r="A50" s="17" t="s">
        <v>99</v>
      </c>
      <c r="B50" s="23" t="s">
        <v>45</v>
      </c>
      <c r="C50" s="24">
        <f>C51+C52</f>
        <v>11177.2</v>
      </c>
      <c r="D50" s="25">
        <f t="shared" ref="D50" si="41">D51+D52</f>
        <v>9202.2999999999993</v>
      </c>
      <c r="E50" s="25">
        <f t="shared" ref="E50" si="42">E51+E52</f>
        <v>9202.2999999999993</v>
      </c>
      <c r="F50" s="82">
        <f t="shared" ref="F50" si="43">F51+F52</f>
        <v>9588.5079999999998</v>
      </c>
      <c r="G50" s="65">
        <f t="shared" si="0"/>
        <v>-1588.6920000000009</v>
      </c>
      <c r="H50" s="31">
        <f t="shared" si="8"/>
        <v>85.786314998389571</v>
      </c>
      <c r="I50" s="31">
        <f t="shared" si="4"/>
        <v>386.20800000000054</v>
      </c>
      <c r="J50" s="31">
        <f t="shared" si="5"/>
        <v>104.19686382752138</v>
      </c>
      <c r="K50" s="31">
        <f t="shared" si="6"/>
        <v>386.20800000000054</v>
      </c>
      <c r="L50" s="32">
        <f t="shared" si="7"/>
        <v>104.19686382752138</v>
      </c>
      <c r="M50" s="84">
        <f t="shared" ref="M50" si="44">M51+M52</f>
        <v>9503.7000000000007</v>
      </c>
      <c r="N50" s="84">
        <f t="shared" ref="N50" si="45">N51+N52</f>
        <v>9516.4</v>
      </c>
    </row>
    <row r="51" spans="1:14" outlineLevel="1" x14ac:dyDescent="0.25">
      <c r="A51" s="16" t="s">
        <v>87</v>
      </c>
      <c r="B51" s="21" t="s">
        <v>46</v>
      </c>
      <c r="C51" s="22">
        <v>843.1</v>
      </c>
      <c r="D51" s="57">
        <v>0</v>
      </c>
      <c r="E51" s="57">
        <v>0</v>
      </c>
      <c r="F51" s="81">
        <v>0</v>
      </c>
      <c r="G51" s="66">
        <f t="shared" si="0"/>
        <v>-843.1</v>
      </c>
      <c r="H51" s="35">
        <f t="shared" si="8"/>
        <v>0</v>
      </c>
      <c r="I51" s="35">
        <f t="shared" si="4"/>
        <v>0</v>
      </c>
      <c r="J51" s="35">
        <v>0</v>
      </c>
      <c r="K51" s="35">
        <f t="shared" si="6"/>
        <v>0</v>
      </c>
      <c r="L51" s="36" t="e">
        <f t="shared" si="7"/>
        <v>#DIV/0!</v>
      </c>
      <c r="M51" s="81">
        <v>0</v>
      </c>
      <c r="N51" s="81">
        <v>0</v>
      </c>
    </row>
    <row r="52" spans="1:14" outlineLevel="1" x14ac:dyDescent="0.25">
      <c r="A52" s="16" t="s">
        <v>88</v>
      </c>
      <c r="B52" s="21" t="s">
        <v>47</v>
      </c>
      <c r="C52" s="22">
        <v>10334.1</v>
      </c>
      <c r="D52" s="57">
        <v>9202.2999999999993</v>
      </c>
      <c r="E52" s="57">
        <v>9202.2999999999993</v>
      </c>
      <c r="F52" s="81">
        <v>9588.5079999999998</v>
      </c>
      <c r="G52" s="66">
        <f t="shared" si="0"/>
        <v>-745.59200000000055</v>
      </c>
      <c r="H52" s="35">
        <f t="shared" si="8"/>
        <v>92.785128845279218</v>
      </c>
      <c r="I52" s="35">
        <f t="shared" si="4"/>
        <v>386.20800000000054</v>
      </c>
      <c r="J52" s="35">
        <f t="shared" si="5"/>
        <v>104.19686382752138</v>
      </c>
      <c r="K52" s="35">
        <f t="shared" si="6"/>
        <v>386.20800000000054</v>
      </c>
      <c r="L52" s="36">
        <f t="shared" si="7"/>
        <v>104.19686382752138</v>
      </c>
      <c r="M52" s="81">
        <v>9503.7000000000007</v>
      </c>
      <c r="N52" s="81">
        <v>9516.4</v>
      </c>
    </row>
    <row r="53" spans="1:14" s="3" customFormat="1" ht="24" x14ac:dyDescent="0.2">
      <c r="A53" s="17" t="s">
        <v>100</v>
      </c>
      <c r="B53" s="23" t="s">
        <v>48</v>
      </c>
      <c r="C53" s="24">
        <f>C54</f>
        <v>7565.1</v>
      </c>
      <c r="D53" s="25">
        <f t="shared" ref="D53:N53" si="46">D54</f>
        <v>17677.8</v>
      </c>
      <c r="E53" s="25">
        <f t="shared" si="46"/>
        <v>7185</v>
      </c>
      <c r="F53" s="82">
        <f t="shared" si="46"/>
        <v>20135.325689999998</v>
      </c>
      <c r="G53" s="65">
        <f t="shared" si="0"/>
        <v>12570.225689999997</v>
      </c>
      <c r="H53" s="31">
        <f t="shared" si="8"/>
        <v>266.16073402863145</v>
      </c>
      <c r="I53" s="31">
        <f t="shared" si="4"/>
        <v>2457.5256899999986</v>
      </c>
      <c r="J53" s="31">
        <f t="shared" si="5"/>
        <v>113.9017620405254</v>
      </c>
      <c r="K53" s="31">
        <f t="shared" si="6"/>
        <v>12950.325689999998</v>
      </c>
      <c r="L53" s="32">
        <f t="shared" si="7"/>
        <v>280.24113695198326</v>
      </c>
      <c r="M53" s="84">
        <f t="shared" si="46"/>
        <v>26989.875209999998</v>
      </c>
      <c r="N53" s="84">
        <f t="shared" si="46"/>
        <v>37204.995339999994</v>
      </c>
    </row>
    <row r="54" spans="1:14" ht="24" outlineLevel="1" x14ac:dyDescent="0.25">
      <c r="A54" s="16" t="s">
        <v>89</v>
      </c>
      <c r="B54" s="21" t="s">
        <v>49</v>
      </c>
      <c r="C54" s="22">
        <v>7565.1</v>
      </c>
      <c r="D54" s="57">
        <v>17677.8</v>
      </c>
      <c r="E54" s="57">
        <v>7185</v>
      </c>
      <c r="F54" s="81">
        <v>20135.325689999998</v>
      </c>
      <c r="G54" s="66">
        <f t="shared" si="0"/>
        <v>12570.225689999997</v>
      </c>
      <c r="H54" s="35">
        <f t="shared" si="8"/>
        <v>266.16073402863145</v>
      </c>
      <c r="I54" s="35">
        <f t="shared" si="4"/>
        <v>2457.5256899999986</v>
      </c>
      <c r="J54" s="35">
        <f t="shared" si="5"/>
        <v>113.9017620405254</v>
      </c>
      <c r="K54" s="35">
        <f t="shared" si="6"/>
        <v>12950.325689999998</v>
      </c>
      <c r="L54" s="36">
        <f t="shared" si="7"/>
        <v>280.24113695198326</v>
      </c>
      <c r="M54" s="81">
        <v>26989.875209999998</v>
      </c>
      <c r="N54" s="81">
        <v>37204.995339999994</v>
      </c>
    </row>
    <row r="55" spans="1:14" s="3" customFormat="1" ht="14.25" x14ac:dyDescent="0.2">
      <c r="A55" s="101" t="s">
        <v>50</v>
      </c>
      <c r="B55" s="102"/>
      <c r="C55" s="26">
        <f t="shared" ref="C55" si="47">C53+C50+C48+C43+C40+C34+C32+C27+C21+C17+C8</f>
        <v>3354577.5999999996</v>
      </c>
      <c r="D55" s="58">
        <f>D53+D50+D48+D43+D40+D34+D32+D27+D21+D17+D8</f>
        <v>4227149.2999999989</v>
      </c>
      <c r="E55" s="58">
        <f>E53+E50+E48+E43+E40+E34+E32+E27+E21+E17+E8</f>
        <v>4205329.9999999991</v>
      </c>
      <c r="F55" s="83">
        <f t="shared" ref="F55" si="48">F53+F50+F48+F43+F40+F34+F32+F27+F21+F17+F8</f>
        <v>3640496.3509</v>
      </c>
      <c r="G55" s="65">
        <f t="shared" si="0"/>
        <v>285918.75090000033</v>
      </c>
      <c r="H55" s="31">
        <f t="shared" si="8"/>
        <v>108.52324152227095</v>
      </c>
      <c r="I55" s="31">
        <f t="shared" si="4"/>
        <v>-586652.94909999892</v>
      </c>
      <c r="J55" s="31">
        <f t="shared" si="5"/>
        <v>86.121783086771998</v>
      </c>
      <c r="K55" s="31">
        <f t="shared" si="6"/>
        <v>-564833.64909999911</v>
      </c>
      <c r="L55" s="32">
        <f t="shared" si="7"/>
        <v>86.568624838003217</v>
      </c>
      <c r="M55" s="85">
        <f t="shared" ref="M55" si="49">M53+M50+M48+M43+M40+M34+M32+M27+M21+M17+M8</f>
        <v>3154611.2848699996</v>
      </c>
      <c r="N55" s="85">
        <f t="shared" ref="N55" si="50">N53+N50+N48+N43+N40+N34+N32+N27+N21+N17+N8</f>
        <v>3200248.8860599999</v>
      </c>
    </row>
    <row r="56" spans="1:14" x14ac:dyDescent="0.25">
      <c r="A56" s="8"/>
      <c r="B56" s="1"/>
      <c r="C56" s="10"/>
      <c r="D56" s="13"/>
      <c r="E56" s="4"/>
      <c r="F56" s="59"/>
      <c r="G56" s="27" t="s">
        <v>2</v>
      </c>
      <c r="H56" s="28"/>
      <c r="I56" s="28"/>
      <c r="J56" s="28"/>
      <c r="K56" s="27"/>
      <c r="L56" s="28"/>
      <c r="M56" s="27"/>
    </row>
    <row r="57" spans="1:14" x14ac:dyDescent="0.25">
      <c r="A57" s="103"/>
      <c r="B57" s="104"/>
      <c r="C57" s="11"/>
      <c r="D57" s="14"/>
      <c r="E57" s="5"/>
      <c r="F57" s="67"/>
      <c r="G57" s="33"/>
      <c r="H57" s="34"/>
      <c r="I57" s="34"/>
      <c r="J57" s="34"/>
      <c r="K57" s="33"/>
      <c r="L57" s="34"/>
      <c r="M57" s="33"/>
    </row>
  </sheetData>
  <mergeCells count="19">
    <mergeCell ref="A55:B55"/>
    <mergeCell ref="A57:B57"/>
    <mergeCell ref="D5:D7"/>
    <mergeCell ref="M6:M7"/>
    <mergeCell ref="F5:F7"/>
    <mergeCell ref="G5:L5"/>
    <mergeCell ref="M5:N5"/>
    <mergeCell ref="G6:H6"/>
    <mergeCell ref="K6:L6"/>
    <mergeCell ref="N6:N7"/>
    <mergeCell ref="E5:E7"/>
    <mergeCell ref="A1:B1"/>
    <mergeCell ref="A3:L3"/>
    <mergeCell ref="A4:L4"/>
    <mergeCell ref="A5:A7"/>
    <mergeCell ref="B5:B7"/>
    <mergeCell ref="C5:C7"/>
    <mergeCell ref="A2:N2"/>
    <mergeCell ref="I6:J6"/>
  </mergeCells>
  <pageMargins left="0.59027779999999996" right="0.59027779999999996" top="0.59027779999999996" bottom="0.59027779999999996" header="0.39374999999999999" footer="0.39374999999999999"/>
  <pageSetup paperSize="9" scale="81" fitToHeight="2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showGridLines="0" tabSelected="1" zoomScaleNormal="100" zoomScaleSheetLayoutView="100" workbookViewId="0">
      <selection activeCell="D60" sqref="D60"/>
    </sheetView>
  </sheetViews>
  <sheetFormatPr defaultRowHeight="15" outlineLevelRow="1" x14ac:dyDescent="0.25"/>
  <cols>
    <col min="1" max="1" width="40" style="50" customWidth="1"/>
    <col min="2" max="2" width="7.7109375" style="42" customWidth="1"/>
    <col min="3" max="3" width="9.7109375" style="42" customWidth="1"/>
    <col min="4" max="4" width="9.7109375" style="51" customWidth="1"/>
    <col min="5" max="5" width="9.7109375" style="42" customWidth="1"/>
    <col min="6" max="6" width="9.7109375" style="51" customWidth="1"/>
    <col min="7" max="7" width="9.85546875" style="52" customWidth="1"/>
    <col min="8" max="8" width="5.42578125" style="52" customWidth="1"/>
    <col min="9" max="9" width="10.140625" style="53" customWidth="1"/>
    <col min="10" max="10" width="5" style="51" customWidth="1"/>
    <col min="11" max="11" width="9.85546875" style="42" customWidth="1"/>
    <col min="12" max="12" width="9.85546875" style="51" customWidth="1"/>
    <col min="13" max="13" width="11.28515625" style="42" customWidth="1"/>
    <col min="14" max="14" width="11.28515625" style="54" customWidth="1"/>
    <col min="15" max="15" width="11.28515625" style="41" customWidth="1"/>
    <col min="16" max="16" width="15.5703125" style="41" customWidth="1"/>
    <col min="17" max="17" width="11.28515625" style="41" customWidth="1"/>
    <col min="18" max="18" width="7.85546875" style="42" customWidth="1"/>
    <col min="19" max="16384" width="9.140625" style="42"/>
  </cols>
  <sheetData>
    <row r="1" spans="1:17" x14ac:dyDescent="0.25">
      <c r="A1" s="121"/>
      <c r="B1" s="122"/>
      <c r="C1" s="37"/>
      <c r="D1" s="38"/>
      <c r="E1" s="37"/>
      <c r="F1" s="38"/>
      <c r="G1" s="39"/>
      <c r="H1" s="39"/>
      <c r="I1" s="40"/>
      <c r="J1" s="38"/>
      <c r="K1" s="37"/>
      <c r="L1" s="38"/>
      <c r="M1" s="37"/>
      <c r="N1" s="37"/>
      <c r="O1" s="38"/>
      <c r="P1" s="38"/>
    </row>
    <row r="2" spans="1:17" ht="15.75" customHeight="1" x14ac:dyDescent="0.25">
      <c r="A2" s="120" t="s">
        <v>110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75"/>
      <c r="N2" s="75"/>
      <c r="O2" s="75"/>
      <c r="P2" s="75"/>
      <c r="Q2" s="75"/>
    </row>
    <row r="3" spans="1:17" ht="15.75" x14ac:dyDescent="0.25">
      <c r="A3" s="76"/>
      <c r="B3" s="77"/>
      <c r="C3" s="77"/>
      <c r="D3" s="77"/>
      <c r="E3" s="77"/>
      <c r="F3" s="77"/>
      <c r="G3" s="77"/>
      <c r="H3" s="77"/>
      <c r="I3" s="77"/>
      <c r="J3" s="77"/>
      <c r="K3" s="77"/>
      <c r="L3" s="63" t="s">
        <v>102</v>
      </c>
      <c r="M3" s="77"/>
      <c r="N3" s="77"/>
      <c r="O3" s="43"/>
      <c r="P3" s="43"/>
    </row>
    <row r="4" spans="1:17" s="7" customFormat="1" ht="23.25" customHeight="1" x14ac:dyDescent="0.2">
      <c r="A4" s="92" t="s">
        <v>0</v>
      </c>
      <c r="B4" s="94" t="s">
        <v>1</v>
      </c>
      <c r="C4" s="96" t="s">
        <v>103</v>
      </c>
      <c r="D4" s="105" t="s">
        <v>113</v>
      </c>
      <c r="E4" s="96" t="s">
        <v>104</v>
      </c>
      <c r="F4" s="108" t="s">
        <v>105</v>
      </c>
      <c r="G4" s="111" t="s">
        <v>101</v>
      </c>
      <c r="H4" s="111"/>
      <c r="I4" s="111"/>
      <c r="J4" s="111"/>
      <c r="K4" s="111"/>
      <c r="L4" s="111"/>
      <c r="M4" s="112" t="s">
        <v>112</v>
      </c>
      <c r="N4" s="112"/>
    </row>
    <row r="5" spans="1:17" s="7" customFormat="1" ht="21.75" customHeight="1" x14ac:dyDescent="0.2">
      <c r="A5" s="92"/>
      <c r="B5" s="94"/>
      <c r="C5" s="96"/>
      <c r="D5" s="105"/>
      <c r="E5" s="96"/>
      <c r="F5" s="109"/>
      <c r="G5" s="113" t="s">
        <v>106</v>
      </c>
      <c r="H5" s="113"/>
      <c r="I5" s="99" t="s">
        <v>111</v>
      </c>
      <c r="J5" s="100"/>
      <c r="K5" s="114" t="s">
        <v>107</v>
      </c>
      <c r="L5" s="115"/>
      <c r="M5" s="107" t="s">
        <v>53</v>
      </c>
      <c r="N5" s="107" t="s">
        <v>108</v>
      </c>
    </row>
    <row r="6" spans="1:17" s="7" customFormat="1" ht="21" customHeight="1" x14ac:dyDescent="0.2">
      <c r="A6" s="93"/>
      <c r="B6" s="95"/>
      <c r="C6" s="97"/>
      <c r="D6" s="106"/>
      <c r="E6" s="97"/>
      <c r="F6" s="110"/>
      <c r="G6" s="29" t="s">
        <v>51</v>
      </c>
      <c r="H6" s="79" t="s">
        <v>52</v>
      </c>
      <c r="I6" s="79" t="s">
        <v>51</v>
      </c>
      <c r="J6" s="79" t="s">
        <v>52</v>
      </c>
      <c r="K6" s="29" t="s">
        <v>51</v>
      </c>
      <c r="L6" s="30" t="s">
        <v>52</v>
      </c>
      <c r="M6" s="107"/>
      <c r="N6" s="107"/>
    </row>
    <row r="7" spans="1:17" s="3" customFormat="1" ht="14.25" x14ac:dyDescent="0.2">
      <c r="A7" s="15" t="s">
        <v>90</v>
      </c>
      <c r="B7" s="18" t="s">
        <v>3</v>
      </c>
      <c r="C7" s="19">
        <f>SUM(C8:C15)</f>
        <v>188229.8</v>
      </c>
      <c r="D7" s="20">
        <f>SUM(D8:D15)</f>
        <v>217434.5</v>
      </c>
      <c r="E7" s="20">
        <f>SUM(E8:E15)</f>
        <v>212573.2</v>
      </c>
      <c r="F7" s="80">
        <f>SUM(F8:F15)</f>
        <v>206154.60706000004</v>
      </c>
      <c r="G7" s="65">
        <f t="shared" ref="G7:G54" si="0">F7-C7</f>
        <v>17924.80706000005</v>
      </c>
      <c r="H7" s="31">
        <f t="shared" ref="H7:H12" si="1">F7/C7*100</f>
        <v>109.52283169827521</v>
      </c>
      <c r="I7" s="31">
        <f>F7-D7</f>
        <v>-11279.892939999962</v>
      </c>
      <c r="J7" s="31">
        <f>F7/D7*100</f>
        <v>94.812280047554566</v>
      </c>
      <c r="K7" s="31">
        <f>F7-E7</f>
        <v>-6418.5929399999732</v>
      </c>
      <c r="L7" s="32">
        <f>F7/E7*100</f>
        <v>96.980525795349564</v>
      </c>
      <c r="M7" s="84">
        <f t="shared" ref="M7" si="2">SUM(M8:M15)</f>
        <v>197885.46715000001</v>
      </c>
      <c r="N7" s="84">
        <f t="shared" ref="N7" si="3">SUM(N8:N15)</f>
        <v>197835.85171999998</v>
      </c>
    </row>
    <row r="8" spans="1:17" s="2" customFormat="1" ht="36" hidden="1" outlineLevel="1" x14ac:dyDescent="0.25">
      <c r="A8" s="16" t="s">
        <v>55</v>
      </c>
      <c r="B8" s="21" t="s">
        <v>4</v>
      </c>
      <c r="C8" s="22">
        <v>2650.9</v>
      </c>
      <c r="D8" s="56">
        <v>3116</v>
      </c>
      <c r="E8" s="56">
        <v>3116</v>
      </c>
      <c r="F8" s="81">
        <v>3219.10518</v>
      </c>
      <c r="G8" s="66">
        <f t="shared" si="0"/>
        <v>568.20517999999993</v>
      </c>
      <c r="H8" s="35">
        <f t="shared" si="1"/>
        <v>121.43442528952431</v>
      </c>
      <c r="I8" s="35">
        <f t="shared" ref="I8:I54" si="4">F8-D8</f>
        <v>103.10518000000002</v>
      </c>
      <c r="J8" s="35">
        <f t="shared" ref="J8:J54" si="5">F8/D8*100</f>
        <v>103.30889537869064</v>
      </c>
      <c r="K8" s="35">
        <f t="shared" ref="K8:K54" si="6">F8-E8</f>
        <v>103.10518000000002</v>
      </c>
      <c r="L8" s="36">
        <f t="shared" ref="L8:L54" si="7">F8/E8*100</f>
        <v>103.30889537869064</v>
      </c>
      <c r="M8" s="81">
        <v>3119.10518</v>
      </c>
      <c r="N8" s="81">
        <v>3219.10518</v>
      </c>
    </row>
    <row r="9" spans="1:17" s="2" customFormat="1" ht="48" hidden="1" outlineLevel="1" x14ac:dyDescent="0.25">
      <c r="A9" s="16" t="s">
        <v>56</v>
      </c>
      <c r="B9" s="21" t="s">
        <v>5</v>
      </c>
      <c r="C9" s="22">
        <v>9544.6</v>
      </c>
      <c r="D9" s="56">
        <v>10226.1</v>
      </c>
      <c r="E9" s="56">
        <v>10226.1</v>
      </c>
      <c r="F9" s="81">
        <v>9988.8389999999999</v>
      </c>
      <c r="G9" s="66">
        <f t="shared" si="0"/>
        <v>444.23899999999958</v>
      </c>
      <c r="H9" s="35">
        <f t="shared" si="1"/>
        <v>104.65434905601072</v>
      </c>
      <c r="I9" s="35">
        <f t="shared" si="4"/>
        <v>-237.26100000000042</v>
      </c>
      <c r="J9" s="35">
        <f t="shared" si="5"/>
        <v>97.679848622642069</v>
      </c>
      <c r="K9" s="35">
        <f t="shared" si="6"/>
        <v>-237.26100000000042</v>
      </c>
      <c r="L9" s="36">
        <f t="shared" si="7"/>
        <v>97.679848622642069</v>
      </c>
      <c r="M9" s="81">
        <v>10233.839</v>
      </c>
      <c r="N9" s="81">
        <v>10233.839</v>
      </c>
    </row>
    <row r="10" spans="1:17" s="2" customFormat="1" ht="48" hidden="1" outlineLevel="1" x14ac:dyDescent="0.25">
      <c r="A10" s="16" t="s">
        <v>57</v>
      </c>
      <c r="B10" s="21" t="s">
        <v>6</v>
      </c>
      <c r="C10" s="22">
        <v>97515</v>
      </c>
      <c r="D10" s="56">
        <v>102606.5</v>
      </c>
      <c r="E10" s="56">
        <v>102606.5</v>
      </c>
      <c r="F10" s="81">
        <v>103229.12829000001</v>
      </c>
      <c r="G10" s="66">
        <f t="shared" si="0"/>
        <v>5714.1282900000078</v>
      </c>
      <c r="H10" s="35">
        <f t="shared" si="1"/>
        <v>105.85974290109215</v>
      </c>
      <c r="I10" s="35">
        <f t="shared" si="4"/>
        <v>622.62829000000784</v>
      </c>
      <c r="J10" s="35">
        <f t="shared" si="5"/>
        <v>100.60681174194619</v>
      </c>
      <c r="K10" s="35">
        <f t="shared" si="6"/>
        <v>622.62829000000784</v>
      </c>
      <c r="L10" s="36">
        <f t="shared" si="7"/>
        <v>100.60681174194619</v>
      </c>
      <c r="M10" s="81">
        <v>103513.44829</v>
      </c>
      <c r="N10" s="81">
        <v>103161.08829</v>
      </c>
    </row>
    <row r="11" spans="1:17" s="2" customFormat="1" hidden="1" outlineLevel="1" x14ac:dyDescent="0.25">
      <c r="A11" s="16" t="s">
        <v>58</v>
      </c>
      <c r="B11" s="21" t="s">
        <v>7</v>
      </c>
      <c r="C11" s="22">
        <v>0</v>
      </c>
      <c r="D11" s="56">
        <v>11.3</v>
      </c>
      <c r="E11" s="56">
        <v>11.3</v>
      </c>
      <c r="F11" s="81">
        <v>5.3990900000000002</v>
      </c>
      <c r="G11" s="66">
        <f t="shared" si="0"/>
        <v>5.3990900000000002</v>
      </c>
      <c r="H11" s="35">
        <v>0</v>
      </c>
      <c r="I11" s="35">
        <f t="shared" si="4"/>
        <v>-5.9009100000000005</v>
      </c>
      <c r="J11" s="35">
        <f t="shared" si="5"/>
        <v>47.779557522123895</v>
      </c>
      <c r="K11" s="35">
        <f t="shared" si="6"/>
        <v>-5.9009100000000005</v>
      </c>
      <c r="L11" s="36">
        <f t="shared" si="7"/>
        <v>47.779557522123895</v>
      </c>
      <c r="M11" s="81">
        <v>51.641220000000004</v>
      </c>
      <c r="N11" s="81">
        <v>2.2319800000000001</v>
      </c>
    </row>
    <row r="12" spans="1:17" s="2" customFormat="1" ht="36" hidden="1" outlineLevel="1" x14ac:dyDescent="0.25">
      <c r="A12" s="16" t="s">
        <v>59</v>
      </c>
      <c r="B12" s="21" t="s">
        <v>8</v>
      </c>
      <c r="C12" s="22">
        <v>1394.3</v>
      </c>
      <c r="D12" s="56">
        <v>1688.7</v>
      </c>
      <c r="E12" s="56">
        <v>1645.3</v>
      </c>
      <c r="F12" s="81">
        <v>2820.0214899999996</v>
      </c>
      <c r="G12" s="66">
        <f t="shared" si="0"/>
        <v>1425.7214899999997</v>
      </c>
      <c r="H12" s="35">
        <f t="shared" si="1"/>
        <v>202.25356738148173</v>
      </c>
      <c r="I12" s="35">
        <f t="shared" si="4"/>
        <v>1131.3214899999996</v>
      </c>
      <c r="J12" s="35">
        <f t="shared" si="5"/>
        <v>166.99363356428017</v>
      </c>
      <c r="K12" s="35">
        <f t="shared" si="6"/>
        <v>1174.7214899999997</v>
      </c>
      <c r="L12" s="36">
        <f t="shared" si="7"/>
        <v>171.39861970461311</v>
      </c>
      <c r="M12" s="81">
        <v>2829.3814899999998</v>
      </c>
      <c r="N12" s="81">
        <v>2839.1166899999998</v>
      </c>
    </row>
    <row r="13" spans="1:17" s="2" customFormat="1" hidden="1" outlineLevel="1" x14ac:dyDescent="0.25">
      <c r="A13" s="16" t="s">
        <v>60</v>
      </c>
      <c r="B13" s="21" t="s">
        <v>9</v>
      </c>
      <c r="C13" s="22">
        <v>0</v>
      </c>
      <c r="D13" s="56">
        <v>7960.3</v>
      </c>
      <c r="E13" s="56">
        <v>7960.3</v>
      </c>
      <c r="F13" s="81">
        <v>0</v>
      </c>
      <c r="G13" s="66">
        <f t="shared" si="0"/>
        <v>0</v>
      </c>
      <c r="H13" s="35">
        <v>0</v>
      </c>
      <c r="I13" s="35">
        <f t="shared" si="4"/>
        <v>-7960.3</v>
      </c>
      <c r="J13" s="35">
        <f t="shared" si="5"/>
        <v>0</v>
      </c>
      <c r="K13" s="35">
        <f t="shared" si="6"/>
        <v>-7960.3</v>
      </c>
      <c r="L13" s="36">
        <v>0</v>
      </c>
      <c r="M13" s="81">
        <v>0</v>
      </c>
      <c r="N13" s="81">
        <v>0</v>
      </c>
    </row>
    <row r="14" spans="1:17" s="2" customFormat="1" hidden="1" outlineLevel="1" x14ac:dyDescent="0.25">
      <c r="A14" s="16" t="s">
        <v>61</v>
      </c>
      <c r="B14" s="21" t="s">
        <v>10</v>
      </c>
      <c r="C14" s="22">
        <v>0</v>
      </c>
      <c r="D14" s="56">
        <v>3000</v>
      </c>
      <c r="E14" s="56">
        <v>0</v>
      </c>
      <c r="F14" s="81">
        <v>3000</v>
      </c>
      <c r="G14" s="66">
        <f t="shared" si="0"/>
        <v>3000</v>
      </c>
      <c r="H14" s="35">
        <v>0</v>
      </c>
      <c r="I14" s="35">
        <f t="shared" si="4"/>
        <v>0</v>
      </c>
      <c r="J14" s="35">
        <f t="shared" si="5"/>
        <v>100</v>
      </c>
      <c r="K14" s="35">
        <f t="shared" si="6"/>
        <v>3000</v>
      </c>
      <c r="L14" s="36">
        <v>0</v>
      </c>
      <c r="M14" s="81">
        <v>3000</v>
      </c>
      <c r="N14" s="81">
        <v>3000</v>
      </c>
    </row>
    <row r="15" spans="1:17" s="2" customFormat="1" hidden="1" outlineLevel="1" x14ac:dyDescent="0.25">
      <c r="A15" s="16" t="s">
        <v>54</v>
      </c>
      <c r="B15" s="21" t="s">
        <v>11</v>
      </c>
      <c r="C15" s="22">
        <v>77125</v>
      </c>
      <c r="D15" s="56">
        <v>88825.600000000006</v>
      </c>
      <c r="E15" s="56">
        <v>87007.7</v>
      </c>
      <c r="F15" s="81">
        <v>83892.114010000019</v>
      </c>
      <c r="G15" s="66">
        <f t="shared" si="0"/>
        <v>6767.1140100000193</v>
      </c>
      <c r="H15" s="35">
        <f t="shared" ref="H15:H54" si="8">F15/C15*100</f>
        <v>108.77421589627232</v>
      </c>
      <c r="I15" s="35">
        <f t="shared" si="4"/>
        <v>-4933.4859899999865</v>
      </c>
      <c r="J15" s="35">
        <f t="shared" si="5"/>
        <v>94.445873723341037</v>
      </c>
      <c r="K15" s="35">
        <f t="shared" si="6"/>
        <v>-3115.5859899999778</v>
      </c>
      <c r="L15" s="36">
        <f t="shared" si="7"/>
        <v>96.419183600991659</v>
      </c>
      <c r="M15" s="81">
        <v>75138.05197</v>
      </c>
      <c r="N15" s="81">
        <v>75380.470579999994</v>
      </c>
    </row>
    <row r="16" spans="1:17" s="3" customFormat="1" ht="24" collapsed="1" x14ac:dyDescent="0.2">
      <c r="A16" s="17" t="s">
        <v>91</v>
      </c>
      <c r="B16" s="23" t="s">
        <v>12</v>
      </c>
      <c r="C16" s="24">
        <f>SUM(C17:C19)</f>
        <v>14258.4</v>
      </c>
      <c r="D16" s="25">
        <f t="shared" ref="D16:F16" si="9">SUM(D17:D19)</f>
        <v>12876.8</v>
      </c>
      <c r="E16" s="25">
        <f t="shared" si="9"/>
        <v>12876.8</v>
      </c>
      <c r="F16" s="82">
        <f t="shared" si="9"/>
        <v>11871.196959999999</v>
      </c>
      <c r="G16" s="65">
        <f t="shared" si="0"/>
        <v>-2387.2030400000003</v>
      </c>
      <c r="H16" s="31">
        <f t="shared" si="8"/>
        <v>83.25756718846435</v>
      </c>
      <c r="I16" s="31">
        <f t="shared" si="4"/>
        <v>-1005.60304</v>
      </c>
      <c r="J16" s="31">
        <f t="shared" si="5"/>
        <v>92.19058275347912</v>
      </c>
      <c r="K16" s="31">
        <f t="shared" si="6"/>
        <v>-1005.60304</v>
      </c>
      <c r="L16" s="32">
        <f t="shared" si="7"/>
        <v>92.19058275347912</v>
      </c>
      <c r="M16" s="84">
        <f t="shared" ref="M16:N16" si="10">SUM(M17:M19)</f>
        <v>12032.038960000002</v>
      </c>
      <c r="N16" s="84">
        <f t="shared" si="10"/>
        <v>12524.072960000001</v>
      </c>
    </row>
    <row r="17" spans="1:14" s="2" customFormat="1" hidden="1" outlineLevel="1" x14ac:dyDescent="0.25">
      <c r="A17" s="16" t="s">
        <v>62</v>
      </c>
      <c r="B17" s="21" t="s">
        <v>13</v>
      </c>
      <c r="C17" s="22">
        <v>4362.7</v>
      </c>
      <c r="D17" s="56">
        <v>3828.5</v>
      </c>
      <c r="E17" s="56">
        <v>3828.5</v>
      </c>
      <c r="F17" s="81">
        <v>2765.3589999999999</v>
      </c>
      <c r="G17" s="66">
        <f t="shared" si="0"/>
        <v>-1597.3409999999999</v>
      </c>
      <c r="H17" s="35">
        <f t="shared" si="8"/>
        <v>63.386412084259746</v>
      </c>
      <c r="I17" s="35">
        <f t="shared" si="4"/>
        <v>-1063.1410000000001</v>
      </c>
      <c r="J17" s="35">
        <f t="shared" si="5"/>
        <v>72.230873710330414</v>
      </c>
      <c r="K17" s="35">
        <f t="shared" si="6"/>
        <v>-1063.1410000000001</v>
      </c>
      <c r="L17" s="36">
        <f t="shared" si="7"/>
        <v>72.230873710330414</v>
      </c>
      <c r="M17" s="81">
        <v>2924.4009999999998</v>
      </c>
      <c r="N17" s="81">
        <v>3414.6350000000002</v>
      </c>
    </row>
    <row r="18" spans="1:14" s="2" customFormat="1" ht="36" hidden="1" outlineLevel="1" x14ac:dyDescent="0.25">
      <c r="A18" s="16" t="s">
        <v>63</v>
      </c>
      <c r="B18" s="21" t="s">
        <v>14</v>
      </c>
      <c r="C18" s="22">
        <v>7240.1</v>
      </c>
      <c r="D18" s="56">
        <v>8053.9</v>
      </c>
      <c r="E18" s="56">
        <v>8053.9</v>
      </c>
      <c r="F18" s="81">
        <v>8111.4379600000002</v>
      </c>
      <c r="G18" s="66">
        <f t="shared" si="0"/>
        <v>871.33795999999984</v>
      </c>
      <c r="H18" s="35">
        <f t="shared" si="8"/>
        <v>112.03488846839132</v>
      </c>
      <c r="I18" s="35">
        <f t="shared" si="4"/>
        <v>57.537960000000567</v>
      </c>
      <c r="J18" s="35">
        <f t="shared" si="5"/>
        <v>100.71441115484426</v>
      </c>
      <c r="K18" s="35">
        <f t="shared" si="6"/>
        <v>57.537960000000567</v>
      </c>
      <c r="L18" s="36">
        <f t="shared" si="7"/>
        <v>100.71441115484426</v>
      </c>
      <c r="M18" s="81">
        <v>8111.4379600000002</v>
      </c>
      <c r="N18" s="81">
        <v>8111.4379600000002</v>
      </c>
    </row>
    <row r="19" spans="1:14" s="2" customFormat="1" ht="24" hidden="1" outlineLevel="1" x14ac:dyDescent="0.25">
      <c r="A19" s="16" t="s">
        <v>64</v>
      </c>
      <c r="B19" s="21" t="s">
        <v>15</v>
      </c>
      <c r="C19" s="22">
        <v>2655.6</v>
      </c>
      <c r="D19" s="56">
        <v>994.4</v>
      </c>
      <c r="E19" s="56">
        <v>994.4</v>
      </c>
      <c r="F19" s="81">
        <v>994.4</v>
      </c>
      <c r="G19" s="66">
        <f t="shared" si="0"/>
        <v>-1661.1999999999998</v>
      </c>
      <c r="H19" s="35">
        <f t="shared" si="8"/>
        <v>37.445398403374</v>
      </c>
      <c r="I19" s="35">
        <f t="shared" si="4"/>
        <v>0</v>
      </c>
      <c r="J19" s="35">
        <f t="shared" si="5"/>
        <v>100</v>
      </c>
      <c r="K19" s="35">
        <f t="shared" si="6"/>
        <v>0</v>
      </c>
      <c r="L19" s="36">
        <f t="shared" si="7"/>
        <v>100</v>
      </c>
      <c r="M19" s="81">
        <v>996.2</v>
      </c>
      <c r="N19" s="81">
        <v>998</v>
      </c>
    </row>
    <row r="20" spans="1:14" s="3" customFormat="1" ht="14.25" collapsed="1" x14ac:dyDescent="0.2">
      <c r="A20" s="17" t="s">
        <v>92</v>
      </c>
      <c r="B20" s="23" t="s">
        <v>16</v>
      </c>
      <c r="C20" s="24">
        <f>SUM(C21:C25)</f>
        <v>266297.60000000003</v>
      </c>
      <c r="D20" s="25">
        <f t="shared" ref="D20:F20" si="11">SUM(D21:D25)</f>
        <v>277429.40000000002</v>
      </c>
      <c r="E20" s="25">
        <f t="shared" si="11"/>
        <v>277129.40000000002</v>
      </c>
      <c r="F20" s="82">
        <f t="shared" si="11"/>
        <v>270736.94289000006</v>
      </c>
      <c r="G20" s="65">
        <f t="shared" si="0"/>
        <v>4439.342890000029</v>
      </c>
      <c r="H20" s="31">
        <f t="shared" si="8"/>
        <v>101.66706079589152</v>
      </c>
      <c r="I20" s="31">
        <f t="shared" si="4"/>
        <v>-6692.4571099999594</v>
      </c>
      <c r="J20" s="31">
        <f t="shared" si="5"/>
        <v>97.587690017712632</v>
      </c>
      <c r="K20" s="31">
        <f t="shared" si="6"/>
        <v>-6392.4571099999594</v>
      </c>
      <c r="L20" s="32">
        <f t="shared" si="7"/>
        <v>97.693331306602644</v>
      </c>
      <c r="M20" s="84">
        <f t="shared" ref="M20:N20" si="12">SUM(M21:M25)</f>
        <v>248193.15323000003</v>
      </c>
      <c r="N20" s="84">
        <f t="shared" si="12"/>
        <v>248193.15323000003</v>
      </c>
    </row>
    <row r="21" spans="1:14" s="2" customFormat="1" hidden="1" outlineLevel="1" x14ac:dyDescent="0.25">
      <c r="A21" s="16" t="s">
        <v>65</v>
      </c>
      <c r="B21" s="21" t="s">
        <v>17</v>
      </c>
      <c r="C21" s="22">
        <v>7951.6</v>
      </c>
      <c r="D21" s="57">
        <v>13778.4</v>
      </c>
      <c r="E21" s="57">
        <v>13778.4</v>
      </c>
      <c r="F21" s="81">
        <v>20000.43</v>
      </c>
      <c r="G21" s="66">
        <f t="shared" si="0"/>
        <v>12048.83</v>
      </c>
      <c r="H21" s="35">
        <f t="shared" si="8"/>
        <v>251.52711403994164</v>
      </c>
      <c r="I21" s="35">
        <f t="shared" si="4"/>
        <v>6222.0300000000007</v>
      </c>
      <c r="J21" s="35">
        <f t="shared" si="5"/>
        <v>145.15785577425538</v>
      </c>
      <c r="K21" s="35">
        <f t="shared" si="6"/>
        <v>6222.0300000000007</v>
      </c>
      <c r="L21" s="36">
        <f t="shared" si="7"/>
        <v>145.15785577425538</v>
      </c>
      <c r="M21" s="81">
        <v>20000.43</v>
      </c>
      <c r="N21" s="81">
        <v>20000.43</v>
      </c>
    </row>
    <row r="22" spans="1:14" s="2" customFormat="1" hidden="1" outlineLevel="1" x14ac:dyDescent="0.25">
      <c r="A22" s="16" t="s">
        <v>66</v>
      </c>
      <c r="B22" s="21" t="s">
        <v>18</v>
      </c>
      <c r="C22" s="22">
        <v>20037</v>
      </c>
      <c r="D22" s="57">
        <v>34289.300000000003</v>
      </c>
      <c r="E22" s="57">
        <v>34289.300000000003</v>
      </c>
      <c r="F22" s="81">
        <v>19535.304359999998</v>
      </c>
      <c r="G22" s="66">
        <f t="shared" si="0"/>
        <v>-501.69564000000173</v>
      </c>
      <c r="H22" s="35">
        <f t="shared" si="8"/>
        <v>97.49615391525677</v>
      </c>
      <c r="I22" s="35">
        <f t="shared" si="4"/>
        <v>-14753.995640000005</v>
      </c>
      <c r="J22" s="35">
        <f t="shared" si="5"/>
        <v>56.972012727002287</v>
      </c>
      <c r="K22" s="35">
        <f t="shared" si="6"/>
        <v>-14753.995640000005</v>
      </c>
      <c r="L22" s="36">
        <f t="shared" si="7"/>
        <v>56.972012727002287</v>
      </c>
      <c r="M22" s="81">
        <v>363.774</v>
      </c>
      <c r="N22" s="81">
        <v>363.774</v>
      </c>
    </row>
    <row r="23" spans="1:14" s="2" customFormat="1" hidden="1" outlineLevel="1" x14ac:dyDescent="0.25">
      <c r="A23" s="16" t="s">
        <v>67</v>
      </c>
      <c r="B23" s="21" t="s">
        <v>19</v>
      </c>
      <c r="C23" s="22">
        <v>187662.7</v>
      </c>
      <c r="D23" s="57">
        <v>175755.7</v>
      </c>
      <c r="E23" s="57">
        <v>175755.7</v>
      </c>
      <c r="F23" s="81">
        <v>172266.19575000004</v>
      </c>
      <c r="G23" s="66">
        <f t="shared" si="0"/>
        <v>-15396.504249999969</v>
      </c>
      <c r="H23" s="35">
        <f t="shared" si="8"/>
        <v>91.795650254419243</v>
      </c>
      <c r="I23" s="35">
        <f t="shared" si="4"/>
        <v>-3489.504249999969</v>
      </c>
      <c r="J23" s="35">
        <f t="shared" si="5"/>
        <v>98.01457122016528</v>
      </c>
      <c r="K23" s="35">
        <f t="shared" si="6"/>
        <v>-3489.504249999969</v>
      </c>
      <c r="L23" s="36">
        <f t="shared" si="7"/>
        <v>98.01457122016528</v>
      </c>
      <c r="M23" s="81">
        <v>171762.07645000002</v>
      </c>
      <c r="N23" s="81">
        <v>171762.07645000002</v>
      </c>
    </row>
    <row r="24" spans="1:14" s="2" customFormat="1" hidden="1" outlineLevel="1" x14ac:dyDescent="0.25">
      <c r="A24" s="16" t="s">
        <v>68</v>
      </c>
      <c r="B24" s="21" t="s">
        <v>20</v>
      </c>
      <c r="C24" s="22">
        <v>25182.2</v>
      </c>
      <c r="D24" s="57">
        <v>26401.4</v>
      </c>
      <c r="E24" s="57">
        <v>26101.4</v>
      </c>
      <c r="F24" s="81">
        <v>27363.62542</v>
      </c>
      <c r="G24" s="66">
        <f t="shared" si="0"/>
        <v>2181.4254199999996</v>
      </c>
      <c r="H24" s="35">
        <f t="shared" si="8"/>
        <v>108.66256887801701</v>
      </c>
      <c r="I24" s="35">
        <f t="shared" si="4"/>
        <v>962.22541999999885</v>
      </c>
      <c r="J24" s="35">
        <f t="shared" si="5"/>
        <v>103.64459998333422</v>
      </c>
      <c r="K24" s="35">
        <f t="shared" si="6"/>
        <v>1262.2254199999988</v>
      </c>
      <c r="L24" s="36">
        <f t="shared" si="7"/>
        <v>104.83585332587523</v>
      </c>
      <c r="M24" s="81">
        <v>27363.62542</v>
      </c>
      <c r="N24" s="81">
        <v>27363.62542</v>
      </c>
    </row>
    <row r="25" spans="1:14" s="2" customFormat="1" ht="24" hidden="1" outlineLevel="1" x14ac:dyDescent="0.25">
      <c r="A25" s="16" t="s">
        <v>69</v>
      </c>
      <c r="B25" s="21" t="s">
        <v>21</v>
      </c>
      <c r="C25" s="22">
        <v>25464.1</v>
      </c>
      <c r="D25" s="57">
        <v>27204.6</v>
      </c>
      <c r="E25" s="57">
        <v>27204.6</v>
      </c>
      <c r="F25" s="81">
        <v>31571.387360000001</v>
      </c>
      <c r="G25" s="66">
        <f t="shared" si="0"/>
        <v>6107.2873600000021</v>
      </c>
      <c r="H25" s="35">
        <f t="shared" si="8"/>
        <v>123.9839120958526</v>
      </c>
      <c r="I25" s="35">
        <f t="shared" si="4"/>
        <v>4366.7873600000021</v>
      </c>
      <c r="J25" s="35">
        <f t="shared" si="5"/>
        <v>116.05165067672381</v>
      </c>
      <c r="K25" s="35">
        <f t="shared" si="6"/>
        <v>4366.7873600000021</v>
      </c>
      <c r="L25" s="36">
        <f t="shared" si="7"/>
        <v>116.05165067672381</v>
      </c>
      <c r="M25" s="81">
        <v>28703.247360000001</v>
      </c>
      <c r="N25" s="81">
        <v>28703.247360000001</v>
      </c>
    </row>
    <row r="26" spans="1:14" s="3" customFormat="1" ht="14.25" collapsed="1" x14ac:dyDescent="0.2">
      <c r="A26" s="17" t="s">
        <v>93</v>
      </c>
      <c r="B26" s="23" t="s">
        <v>22</v>
      </c>
      <c r="C26" s="24">
        <f>SUM(C27:C30)</f>
        <v>196764.6</v>
      </c>
      <c r="D26" s="25">
        <f t="shared" ref="D26:F26" si="13">SUM(D27:D30)</f>
        <v>305653.3</v>
      </c>
      <c r="E26" s="25">
        <f t="shared" si="13"/>
        <v>305653.3</v>
      </c>
      <c r="F26" s="82">
        <f t="shared" si="13"/>
        <v>402395.97632000002</v>
      </c>
      <c r="G26" s="65">
        <f t="shared" si="0"/>
        <v>205631.37632000001</v>
      </c>
      <c r="H26" s="31">
        <f t="shared" si="8"/>
        <v>204.50628635435439</v>
      </c>
      <c r="I26" s="31">
        <f t="shared" si="4"/>
        <v>96742.676320000028</v>
      </c>
      <c r="J26" s="31">
        <f t="shared" si="5"/>
        <v>131.65111461907986</v>
      </c>
      <c r="K26" s="31">
        <f t="shared" si="6"/>
        <v>96742.676320000028</v>
      </c>
      <c r="L26" s="32">
        <f t="shared" si="7"/>
        <v>131.65111461907986</v>
      </c>
      <c r="M26" s="84">
        <f t="shared" ref="M26:N26" si="14">SUM(M27:M30)</f>
        <v>137244.79798</v>
      </c>
      <c r="N26" s="84">
        <f t="shared" si="14"/>
        <v>136981.29674000002</v>
      </c>
    </row>
    <row r="27" spans="1:14" s="2" customFormat="1" hidden="1" outlineLevel="1" x14ac:dyDescent="0.25">
      <c r="A27" s="16" t="s">
        <v>70</v>
      </c>
      <c r="B27" s="21" t="s">
        <v>23</v>
      </c>
      <c r="C27" s="22">
        <v>39943.300000000003</v>
      </c>
      <c r="D27" s="57">
        <v>38724</v>
      </c>
      <c r="E27" s="57">
        <v>38724</v>
      </c>
      <c r="F27" s="81">
        <v>39076.555200000003</v>
      </c>
      <c r="G27" s="66">
        <f t="shared" si="0"/>
        <v>-866.7448000000004</v>
      </c>
      <c r="H27" s="35">
        <f t="shared" si="8"/>
        <v>97.83006211304523</v>
      </c>
      <c r="I27" s="35">
        <f t="shared" si="4"/>
        <v>352.55520000000251</v>
      </c>
      <c r="J27" s="35">
        <f t="shared" si="5"/>
        <v>100.91043074062598</v>
      </c>
      <c r="K27" s="35">
        <f t="shared" si="6"/>
        <v>352.55520000000251</v>
      </c>
      <c r="L27" s="36">
        <f t="shared" si="7"/>
        <v>100.91043074062598</v>
      </c>
      <c r="M27" s="81">
        <v>34652.073499999999</v>
      </c>
      <c r="N27" s="81">
        <v>34246.721340000004</v>
      </c>
    </row>
    <row r="28" spans="1:14" s="2" customFormat="1" hidden="1" outlineLevel="1" x14ac:dyDescent="0.25">
      <c r="A28" s="16" t="s">
        <v>71</v>
      </c>
      <c r="B28" s="21" t="s">
        <v>24</v>
      </c>
      <c r="C28" s="22">
        <v>22601.5</v>
      </c>
      <c r="D28" s="57">
        <v>113202.4</v>
      </c>
      <c r="E28" s="57">
        <v>113202.4</v>
      </c>
      <c r="F28" s="81">
        <v>22246.5</v>
      </c>
      <c r="G28" s="66">
        <f t="shared" si="0"/>
        <v>-355</v>
      </c>
      <c r="H28" s="35">
        <f t="shared" si="8"/>
        <v>98.429307789306023</v>
      </c>
      <c r="I28" s="35">
        <f t="shared" si="4"/>
        <v>-90955.9</v>
      </c>
      <c r="J28" s="35">
        <f t="shared" si="5"/>
        <v>19.651968509501565</v>
      </c>
      <c r="K28" s="35">
        <f t="shared" si="6"/>
        <v>-90955.9</v>
      </c>
      <c r="L28" s="36">
        <f t="shared" si="7"/>
        <v>19.651968509501565</v>
      </c>
      <c r="M28" s="81">
        <v>20146.5</v>
      </c>
      <c r="N28" s="81">
        <v>20146.5</v>
      </c>
    </row>
    <row r="29" spans="1:14" s="2" customFormat="1" hidden="1" outlineLevel="1" x14ac:dyDescent="0.25">
      <c r="A29" s="16" t="s">
        <v>72</v>
      </c>
      <c r="B29" s="21" t="s">
        <v>25</v>
      </c>
      <c r="C29" s="22">
        <v>105557.9</v>
      </c>
      <c r="D29" s="57">
        <v>121682.4</v>
      </c>
      <c r="E29" s="57">
        <v>121682.4</v>
      </c>
      <c r="F29" s="81">
        <v>311153.05029000004</v>
      </c>
      <c r="G29" s="66">
        <f t="shared" si="0"/>
        <v>205595.15029000005</v>
      </c>
      <c r="H29" s="35">
        <f t="shared" si="8"/>
        <v>294.77002696150646</v>
      </c>
      <c r="I29" s="35">
        <f t="shared" si="4"/>
        <v>189470.65029000005</v>
      </c>
      <c r="J29" s="35">
        <f t="shared" si="5"/>
        <v>255.70916606674427</v>
      </c>
      <c r="K29" s="35">
        <f t="shared" si="6"/>
        <v>189470.65029000005</v>
      </c>
      <c r="L29" s="36">
        <f t="shared" si="7"/>
        <v>255.70916606674427</v>
      </c>
      <c r="M29" s="81">
        <v>52926.353650000005</v>
      </c>
      <c r="N29" s="81">
        <v>53068.204570000002</v>
      </c>
    </row>
    <row r="30" spans="1:14" s="2" customFormat="1" ht="24" hidden="1" outlineLevel="1" x14ac:dyDescent="0.25">
      <c r="A30" s="16" t="s">
        <v>73</v>
      </c>
      <c r="B30" s="21" t="s">
        <v>26</v>
      </c>
      <c r="C30" s="22">
        <v>28661.9</v>
      </c>
      <c r="D30" s="57">
        <v>32044.5</v>
      </c>
      <c r="E30" s="57">
        <v>32044.5</v>
      </c>
      <c r="F30" s="81">
        <v>29919.87083</v>
      </c>
      <c r="G30" s="66">
        <f t="shared" si="0"/>
        <v>1257.9708299999984</v>
      </c>
      <c r="H30" s="35">
        <f t="shared" si="8"/>
        <v>104.38900013606913</v>
      </c>
      <c r="I30" s="35">
        <f t="shared" si="4"/>
        <v>-2124.6291700000002</v>
      </c>
      <c r="J30" s="35">
        <f t="shared" si="5"/>
        <v>93.369754029552652</v>
      </c>
      <c r="K30" s="35">
        <f t="shared" si="6"/>
        <v>-2124.6291700000002</v>
      </c>
      <c r="L30" s="36">
        <f t="shared" si="7"/>
        <v>93.369754029552652</v>
      </c>
      <c r="M30" s="81">
        <v>29519.87083</v>
      </c>
      <c r="N30" s="81">
        <v>29519.87083</v>
      </c>
    </row>
    <row r="31" spans="1:14" s="3" customFormat="1" ht="14.25" collapsed="1" x14ac:dyDescent="0.2">
      <c r="A31" s="17" t="s">
        <v>94</v>
      </c>
      <c r="B31" s="23" t="s">
        <v>27</v>
      </c>
      <c r="C31" s="24">
        <f>SUM(C32)</f>
        <v>432.3</v>
      </c>
      <c r="D31" s="25">
        <f t="shared" ref="D31:N31" si="15">SUM(D32)</f>
        <v>1500</v>
      </c>
      <c r="E31" s="25">
        <f t="shared" si="15"/>
        <v>1500</v>
      </c>
      <c r="F31" s="82">
        <f t="shared" si="15"/>
        <v>1034.4000000000001</v>
      </c>
      <c r="G31" s="65">
        <f t="shared" si="0"/>
        <v>602.10000000000014</v>
      </c>
      <c r="H31" s="31">
        <f t="shared" si="8"/>
        <v>239.27827897293548</v>
      </c>
      <c r="I31" s="31">
        <f t="shared" si="4"/>
        <v>-465.59999999999991</v>
      </c>
      <c r="J31" s="31">
        <f t="shared" si="5"/>
        <v>68.960000000000008</v>
      </c>
      <c r="K31" s="31">
        <f t="shared" si="6"/>
        <v>-465.59999999999991</v>
      </c>
      <c r="L31" s="32">
        <f t="shared" si="7"/>
        <v>68.960000000000008</v>
      </c>
      <c r="M31" s="84">
        <f t="shared" si="15"/>
        <v>500</v>
      </c>
      <c r="N31" s="84">
        <f t="shared" si="15"/>
        <v>500</v>
      </c>
    </row>
    <row r="32" spans="1:14" s="2" customFormat="1" ht="24" hidden="1" outlineLevel="1" x14ac:dyDescent="0.25">
      <c r="A32" s="16" t="s">
        <v>74</v>
      </c>
      <c r="B32" s="21" t="s">
        <v>28</v>
      </c>
      <c r="C32" s="22">
        <v>432.3</v>
      </c>
      <c r="D32" s="57">
        <v>1500</v>
      </c>
      <c r="E32" s="57">
        <v>1500</v>
      </c>
      <c r="F32" s="81">
        <v>1034.4000000000001</v>
      </c>
      <c r="G32" s="66">
        <f t="shared" si="0"/>
        <v>602.10000000000014</v>
      </c>
      <c r="H32" s="35">
        <f t="shared" si="8"/>
        <v>239.27827897293548</v>
      </c>
      <c r="I32" s="35">
        <f t="shared" si="4"/>
        <v>-465.59999999999991</v>
      </c>
      <c r="J32" s="35">
        <f t="shared" si="5"/>
        <v>68.960000000000008</v>
      </c>
      <c r="K32" s="35">
        <f t="shared" si="6"/>
        <v>-465.59999999999991</v>
      </c>
      <c r="L32" s="36">
        <f t="shared" si="7"/>
        <v>68.960000000000008</v>
      </c>
      <c r="M32" s="81">
        <v>500</v>
      </c>
      <c r="N32" s="81">
        <v>500</v>
      </c>
    </row>
    <row r="33" spans="1:14" s="3" customFormat="1" ht="14.25" collapsed="1" x14ac:dyDescent="0.2">
      <c r="A33" s="17" t="s">
        <v>95</v>
      </c>
      <c r="B33" s="23" t="s">
        <v>29</v>
      </c>
      <c r="C33" s="24">
        <f>SUM(C34:C38)</f>
        <v>2338851.7999999998</v>
      </c>
      <c r="D33" s="25">
        <f t="shared" ref="D33:F33" si="16">SUM(D34:D38)</f>
        <v>3025430.8</v>
      </c>
      <c r="E33" s="25">
        <f t="shared" si="16"/>
        <v>3025430.8</v>
      </c>
      <c r="F33" s="82">
        <f t="shared" si="16"/>
        <v>2334273.6941600004</v>
      </c>
      <c r="G33" s="65">
        <f t="shared" si="0"/>
        <v>-4578.1058399993926</v>
      </c>
      <c r="H33" s="31">
        <f t="shared" si="8"/>
        <v>99.804258404059652</v>
      </c>
      <c r="I33" s="31">
        <f t="shared" si="4"/>
        <v>-691157.10583999939</v>
      </c>
      <c r="J33" s="31">
        <f t="shared" si="5"/>
        <v>77.155084629931068</v>
      </c>
      <c r="K33" s="31">
        <f t="shared" si="6"/>
        <v>-691157.10583999939</v>
      </c>
      <c r="L33" s="32">
        <f t="shared" si="7"/>
        <v>77.155084629931068</v>
      </c>
      <c r="M33" s="84">
        <f t="shared" ref="M33:N33" si="17">SUM(M34:M38)</f>
        <v>2171998.9474599999</v>
      </c>
      <c r="N33" s="84">
        <f t="shared" si="17"/>
        <v>2200243.3252599998</v>
      </c>
    </row>
    <row r="34" spans="1:14" s="2" customFormat="1" hidden="1" outlineLevel="1" x14ac:dyDescent="0.25">
      <c r="A34" s="16" t="s">
        <v>75</v>
      </c>
      <c r="B34" s="21" t="s">
        <v>30</v>
      </c>
      <c r="C34" s="22">
        <v>922541.8</v>
      </c>
      <c r="D34" s="57">
        <v>1053187.3999999999</v>
      </c>
      <c r="E34" s="57">
        <v>1053187.3999999999</v>
      </c>
      <c r="F34" s="81">
        <v>1104544.40558</v>
      </c>
      <c r="G34" s="66">
        <f t="shared" si="0"/>
        <v>182002.60557999997</v>
      </c>
      <c r="H34" s="35">
        <f t="shared" si="8"/>
        <v>119.72838581189491</v>
      </c>
      <c r="I34" s="35">
        <f t="shared" si="4"/>
        <v>51357.005580000114</v>
      </c>
      <c r="J34" s="35">
        <f t="shared" si="5"/>
        <v>104.87634067593289</v>
      </c>
      <c r="K34" s="35">
        <f t="shared" si="6"/>
        <v>51357.005580000114</v>
      </c>
      <c r="L34" s="36">
        <f t="shared" si="7"/>
        <v>104.87634067593289</v>
      </c>
      <c r="M34" s="81">
        <v>931985.46882000007</v>
      </c>
      <c r="N34" s="81">
        <v>947115.86093000008</v>
      </c>
    </row>
    <row r="35" spans="1:14" s="2" customFormat="1" hidden="1" outlineLevel="1" x14ac:dyDescent="0.25">
      <c r="A35" s="16" t="s">
        <v>76</v>
      </c>
      <c r="B35" s="21" t="s">
        <v>31</v>
      </c>
      <c r="C35" s="22">
        <v>1060879.2</v>
      </c>
      <c r="D35" s="57">
        <v>1615813.1</v>
      </c>
      <c r="E35" s="57">
        <v>1615813.1</v>
      </c>
      <c r="F35" s="81">
        <v>860440.79650000017</v>
      </c>
      <c r="G35" s="66">
        <f t="shared" si="0"/>
        <v>-200438.40349999978</v>
      </c>
      <c r="H35" s="35">
        <f t="shared" si="8"/>
        <v>81.106387654692469</v>
      </c>
      <c r="I35" s="35">
        <f t="shared" si="4"/>
        <v>-755372.30349999992</v>
      </c>
      <c r="J35" s="35">
        <f t="shared" si="5"/>
        <v>53.251257617604416</v>
      </c>
      <c r="K35" s="35">
        <f t="shared" si="6"/>
        <v>-755372.30349999992</v>
      </c>
      <c r="L35" s="36">
        <f t="shared" si="7"/>
        <v>53.251257617604416</v>
      </c>
      <c r="M35" s="81">
        <v>871498.64388999995</v>
      </c>
      <c r="N35" s="81">
        <v>883910.07709999988</v>
      </c>
    </row>
    <row r="36" spans="1:14" s="2" customFormat="1" hidden="1" outlineLevel="1" x14ac:dyDescent="0.25">
      <c r="A36" s="16" t="s">
        <v>77</v>
      </c>
      <c r="B36" s="21" t="s">
        <v>32</v>
      </c>
      <c r="C36" s="22">
        <v>251963.3</v>
      </c>
      <c r="D36" s="57">
        <v>246589.9</v>
      </c>
      <c r="E36" s="57">
        <v>246589.9</v>
      </c>
      <c r="F36" s="81">
        <v>265631.9191</v>
      </c>
      <c r="G36" s="66">
        <f t="shared" si="0"/>
        <v>13668.619100000011</v>
      </c>
      <c r="H36" s="35">
        <f t="shared" si="8"/>
        <v>105.42484524531946</v>
      </c>
      <c r="I36" s="35">
        <f t="shared" si="4"/>
        <v>19042.019100000005</v>
      </c>
      <c r="J36" s="35">
        <f t="shared" si="5"/>
        <v>107.72214072839155</v>
      </c>
      <c r="K36" s="35">
        <f t="shared" si="6"/>
        <v>19042.019100000005</v>
      </c>
      <c r="L36" s="36">
        <f t="shared" si="7"/>
        <v>107.72214072839155</v>
      </c>
      <c r="M36" s="81">
        <v>264752.14324</v>
      </c>
      <c r="N36" s="81">
        <v>265310.01499</v>
      </c>
    </row>
    <row r="37" spans="1:14" s="2" customFormat="1" hidden="1" outlineLevel="1" x14ac:dyDescent="0.25">
      <c r="A37" s="16" t="s">
        <v>78</v>
      </c>
      <c r="B37" s="21" t="s">
        <v>33</v>
      </c>
      <c r="C37" s="22">
        <v>11073.4</v>
      </c>
      <c r="D37" s="57">
        <v>16477.400000000001</v>
      </c>
      <c r="E37" s="57">
        <v>16477.400000000001</v>
      </c>
      <c r="F37" s="81">
        <v>15981.02586</v>
      </c>
      <c r="G37" s="66">
        <f t="shared" si="0"/>
        <v>4907.6258600000001</v>
      </c>
      <c r="H37" s="35">
        <f t="shared" si="8"/>
        <v>144.31905160113425</v>
      </c>
      <c r="I37" s="35">
        <f t="shared" si="4"/>
        <v>-496.37414000000172</v>
      </c>
      <c r="J37" s="35">
        <f t="shared" si="5"/>
        <v>96.987545729301942</v>
      </c>
      <c r="K37" s="35">
        <f t="shared" si="6"/>
        <v>-496.37414000000172</v>
      </c>
      <c r="L37" s="36">
        <f t="shared" si="7"/>
        <v>96.987545729301942</v>
      </c>
      <c r="M37" s="81">
        <v>15903.08986</v>
      </c>
      <c r="N37" s="81">
        <v>15914.48986</v>
      </c>
    </row>
    <row r="38" spans="1:14" s="2" customFormat="1" hidden="1" outlineLevel="1" x14ac:dyDescent="0.25">
      <c r="A38" s="16" t="s">
        <v>79</v>
      </c>
      <c r="B38" s="21" t="s">
        <v>34</v>
      </c>
      <c r="C38" s="22">
        <v>92394.1</v>
      </c>
      <c r="D38" s="57">
        <v>93363</v>
      </c>
      <c r="E38" s="57">
        <v>93363</v>
      </c>
      <c r="F38" s="81">
        <v>87675.547120000017</v>
      </c>
      <c r="G38" s="66">
        <f t="shared" si="0"/>
        <v>-4718.5528799999884</v>
      </c>
      <c r="H38" s="35">
        <f t="shared" si="8"/>
        <v>94.893014943594906</v>
      </c>
      <c r="I38" s="35">
        <f t="shared" si="4"/>
        <v>-5687.4528799999825</v>
      </c>
      <c r="J38" s="35">
        <f t="shared" si="5"/>
        <v>93.908236796161233</v>
      </c>
      <c r="K38" s="35">
        <f t="shared" si="6"/>
        <v>-5687.4528799999825</v>
      </c>
      <c r="L38" s="36">
        <f t="shared" si="7"/>
        <v>93.908236796161233</v>
      </c>
      <c r="M38" s="81">
        <v>87859.601649999997</v>
      </c>
      <c r="N38" s="81">
        <v>87992.882379999995</v>
      </c>
    </row>
    <row r="39" spans="1:14" s="3" customFormat="1" ht="14.25" collapsed="1" x14ac:dyDescent="0.2">
      <c r="A39" s="17" t="s">
        <v>96</v>
      </c>
      <c r="B39" s="23" t="s">
        <v>35</v>
      </c>
      <c r="C39" s="24">
        <f>SUM(C40:C41)</f>
        <v>249415.5</v>
      </c>
      <c r="D39" s="25">
        <f t="shared" ref="D39:F39" si="18">SUM(D40:D41)</f>
        <v>252647.9</v>
      </c>
      <c r="E39" s="25">
        <f t="shared" si="18"/>
        <v>251569.7</v>
      </c>
      <c r="F39" s="82">
        <f t="shared" si="18"/>
        <v>271838.85699000006</v>
      </c>
      <c r="G39" s="65">
        <f t="shared" si="0"/>
        <v>22423.356990000058</v>
      </c>
      <c r="H39" s="31">
        <f t="shared" si="8"/>
        <v>108.99036226297085</v>
      </c>
      <c r="I39" s="31">
        <f t="shared" si="4"/>
        <v>19190.956990000064</v>
      </c>
      <c r="J39" s="31">
        <f t="shared" si="5"/>
        <v>107.59592974649703</v>
      </c>
      <c r="K39" s="31">
        <f t="shared" si="6"/>
        <v>20269.156990000047</v>
      </c>
      <c r="L39" s="32">
        <f t="shared" si="7"/>
        <v>108.05707403952067</v>
      </c>
      <c r="M39" s="84">
        <f t="shared" ref="M39:N39" si="19">SUM(M40:M41)</f>
        <v>250790.62372000003</v>
      </c>
      <c r="N39" s="84">
        <f t="shared" si="19"/>
        <v>251256.82372000004</v>
      </c>
    </row>
    <row r="40" spans="1:14" s="2" customFormat="1" hidden="1" outlineLevel="1" x14ac:dyDescent="0.25">
      <c r="A40" s="16" t="s">
        <v>80</v>
      </c>
      <c r="B40" s="21" t="s">
        <v>36</v>
      </c>
      <c r="C40" s="22">
        <v>206010.4</v>
      </c>
      <c r="D40" s="57">
        <v>212169.4</v>
      </c>
      <c r="E40" s="57">
        <v>212169.4</v>
      </c>
      <c r="F40" s="81">
        <v>232617.90372000003</v>
      </c>
      <c r="G40" s="66">
        <f t="shared" si="0"/>
        <v>26607.503720000037</v>
      </c>
      <c r="H40" s="35">
        <f t="shared" si="8"/>
        <v>112.9156118914385</v>
      </c>
      <c r="I40" s="35">
        <f t="shared" si="4"/>
        <v>20448.503720000037</v>
      </c>
      <c r="J40" s="35">
        <f t="shared" si="5"/>
        <v>109.63781945935655</v>
      </c>
      <c r="K40" s="35">
        <f t="shared" si="6"/>
        <v>20448.503720000037</v>
      </c>
      <c r="L40" s="36">
        <f t="shared" si="7"/>
        <v>109.63781945935655</v>
      </c>
      <c r="M40" s="81">
        <v>212336.32372000001</v>
      </c>
      <c r="N40" s="81">
        <v>212802.52372000003</v>
      </c>
    </row>
    <row r="41" spans="1:14" s="2" customFormat="1" ht="24" hidden="1" outlineLevel="1" x14ac:dyDescent="0.25">
      <c r="A41" s="16" t="s">
        <v>81</v>
      </c>
      <c r="B41" s="21" t="s">
        <v>37</v>
      </c>
      <c r="C41" s="22">
        <v>43405.1</v>
      </c>
      <c r="D41" s="57">
        <v>40478.5</v>
      </c>
      <c r="E41" s="57">
        <v>39400.300000000003</v>
      </c>
      <c r="F41" s="81">
        <v>39220.953270000005</v>
      </c>
      <c r="G41" s="66">
        <f t="shared" si="0"/>
        <v>-4184.1467299999931</v>
      </c>
      <c r="H41" s="35">
        <f t="shared" si="8"/>
        <v>90.360241699708112</v>
      </c>
      <c r="I41" s="35">
        <f t="shared" si="4"/>
        <v>-1257.5467299999946</v>
      </c>
      <c r="J41" s="35">
        <f t="shared" si="5"/>
        <v>96.893297108341486</v>
      </c>
      <c r="K41" s="35">
        <f t="shared" si="6"/>
        <v>-179.34672999999748</v>
      </c>
      <c r="L41" s="36">
        <f t="shared" si="7"/>
        <v>99.544808719730568</v>
      </c>
      <c r="M41" s="81">
        <v>38454.300000000003</v>
      </c>
      <c r="N41" s="81">
        <v>38454.300000000003</v>
      </c>
    </row>
    <row r="42" spans="1:14" s="3" customFormat="1" ht="14.25" collapsed="1" x14ac:dyDescent="0.2">
      <c r="A42" s="17" t="s">
        <v>97</v>
      </c>
      <c r="B42" s="23" t="s">
        <v>38</v>
      </c>
      <c r="C42" s="24">
        <f>SUM(C43:C46)</f>
        <v>76917.100000000006</v>
      </c>
      <c r="D42" s="25">
        <f t="shared" ref="D42:F42" si="20">SUM(D43:D46)</f>
        <v>100815.2</v>
      </c>
      <c r="E42" s="25">
        <f t="shared" si="20"/>
        <v>95728.199999999983</v>
      </c>
      <c r="F42" s="82">
        <f t="shared" si="20"/>
        <v>95178.966830000005</v>
      </c>
      <c r="G42" s="65">
        <f t="shared" si="0"/>
        <v>18261.866829999999</v>
      </c>
      <c r="H42" s="31">
        <f t="shared" si="8"/>
        <v>123.74227165350749</v>
      </c>
      <c r="I42" s="31">
        <f t="shared" si="4"/>
        <v>-5636.2331699999922</v>
      </c>
      <c r="J42" s="31">
        <f t="shared" si="5"/>
        <v>94.409341875034727</v>
      </c>
      <c r="K42" s="31">
        <f t="shared" si="6"/>
        <v>-549.23316999997769</v>
      </c>
      <c r="L42" s="32">
        <f t="shared" si="7"/>
        <v>99.426257706715489</v>
      </c>
      <c r="M42" s="84">
        <f t="shared" ref="M42" si="21">SUM(M43:M46)</f>
        <v>93778.866829999999</v>
      </c>
      <c r="N42" s="84">
        <f t="shared" ref="N42" si="22">SUM(N43:N46)</f>
        <v>100309.86683</v>
      </c>
    </row>
    <row r="43" spans="1:14" s="2" customFormat="1" hidden="1" outlineLevel="1" x14ac:dyDescent="0.25">
      <c r="A43" s="16" t="s">
        <v>82</v>
      </c>
      <c r="B43" s="21" t="s">
        <v>39</v>
      </c>
      <c r="C43" s="22">
        <v>5462.9</v>
      </c>
      <c r="D43" s="56">
        <v>5748.7</v>
      </c>
      <c r="E43" s="56">
        <v>5748.7</v>
      </c>
      <c r="F43" s="81">
        <v>6899.4358300000004</v>
      </c>
      <c r="G43" s="66">
        <f t="shared" si="0"/>
        <v>1436.5358300000007</v>
      </c>
      <c r="H43" s="35">
        <f t="shared" si="8"/>
        <v>126.29621318347399</v>
      </c>
      <c r="I43" s="35">
        <f t="shared" si="4"/>
        <v>1150.7358300000005</v>
      </c>
      <c r="J43" s="35">
        <f t="shared" si="5"/>
        <v>120.01732269904501</v>
      </c>
      <c r="K43" s="35">
        <f t="shared" si="6"/>
        <v>1150.7358300000005</v>
      </c>
      <c r="L43" s="36">
        <f t="shared" si="7"/>
        <v>120.01732269904501</v>
      </c>
      <c r="M43" s="81">
        <v>6899.4358300000004</v>
      </c>
      <c r="N43" s="81">
        <v>6899.4358300000004</v>
      </c>
    </row>
    <row r="44" spans="1:14" s="2" customFormat="1" hidden="1" outlineLevel="1" x14ac:dyDescent="0.25">
      <c r="A44" s="16" t="s">
        <v>83</v>
      </c>
      <c r="B44" s="21" t="s">
        <v>40</v>
      </c>
      <c r="C44" s="22">
        <v>14095.1</v>
      </c>
      <c r="D44" s="56">
        <v>14950.8</v>
      </c>
      <c r="E44" s="56">
        <v>13546.2</v>
      </c>
      <c r="F44" s="81">
        <v>15929.8</v>
      </c>
      <c r="G44" s="66">
        <f t="shared" si="0"/>
        <v>1834.6999999999989</v>
      </c>
      <c r="H44" s="35">
        <f t="shared" si="8"/>
        <v>113.016580230009</v>
      </c>
      <c r="I44" s="35">
        <f t="shared" si="4"/>
        <v>979</v>
      </c>
      <c r="J44" s="35">
        <f t="shared" si="5"/>
        <v>106.54814458089199</v>
      </c>
      <c r="K44" s="35">
        <f t="shared" si="6"/>
        <v>2383.5999999999985</v>
      </c>
      <c r="L44" s="36">
        <f t="shared" si="7"/>
        <v>117.59607860507005</v>
      </c>
      <c r="M44" s="81">
        <v>16394.5</v>
      </c>
      <c r="N44" s="81">
        <v>16847.7</v>
      </c>
    </row>
    <row r="45" spans="1:14" s="2" customFormat="1" hidden="1" outlineLevel="1" x14ac:dyDescent="0.25">
      <c r="A45" s="16" t="s">
        <v>84</v>
      </c>
      <c r="B45" s="21" t="s">
        <v>41</v>
      </c>
      <c r="C45" s="22">
        <v>56450.3</v>
      </c>
      <c r="D45" s="56">
        <v>78814.3</v>
      </c>
      <c r="E45" s="56">
        <v>75131.899999999994</v>
      </c>
      <c r="F45" s="81">
        <v>71909.3</v>
      </c>
      <c r="G45" s="66">
        <f t="shared" si="0"/>
        <v>15459</v>
      </c>
      <c r="H45" s="35">
        <f t="shared" si="8"/>
        <v>127.38515118608757</v>
      </c>
      <c r="I45" s="35">
        <f t="shared" si="4"/>
        <v>-6905</v>
      </c>
      <c r="J45" s="35">
        <f t="shared" si="5"/>
        <v>91.238899539804336</v>
      </c>
      <c r="K45" s="35">
        <f t="shared" si="6"/>
        <v>-3222.5999999999913</v>
      </c>
      <c r="L45" s="36">
        <f t="shared" si="7"/>
        <v>95.710743372655301</v>
      </c>
      <c r="M45" s="81">
        <v>70044.5</v>
      </c>
      <c r="N45" s="81">
        <v>76122.3</v>
      </c>
    </row>
    <row r="46" spans="1:14" s="2" customFormat="1" hidden="1" outlineLevel="1" x14ac:dyDescent="0.25">
      <c r="A46" s="16" t="s">
        <v>85</v>
      </c>
      <c r="B46" s="21" t="s">
        <v>42</v>
      </c>
      <c r="C46" s="22">
        <v>908.8</v>
      </c>
      <c r="D46" s="56">
        <v>1301.4000000000001</v>
      </c>
      <c r="E46" s="56">
        <v>1301.4000000000001</v>
      </c>
      <c r="F46" s="81">
        <v>440.43099999999998</v>
      </c>
      <c r="G46" s="66">
        <f t="shared" si="0"/>
        <v>-468.36899999999997</v>
      </c>
      <c r="H46" s="35">
        <f t="shared" si="8"/>
        <v>48.462918133802816</v>
      </c>
      <c r="I46" s="35">
        <f t="shared" si="4"/>
        <v>-860.96900000000005</v>
      </c>
      <c r="J46" s="35">
        <f t="shared" si="5"/>
        <v>33.842861533732901</v>
      </c>
      <c r="K46" s="35">
        <f t="shared" si="6"/>
        <v>-860.96900000000005</v>
      </c>
      <c r="L46" s="36">
        <f t="shared" si="7"/>
        <v>33.842861533732901</v>
      </c>
      <c r="M46" s="81">
        <v>440.43099999999998</v>
      </c>
      <c r="N46" s="81">
        <v>440.43099999999998</v>
      </c>
    </row>
    <row r="47" spans="1:14" s="3" customFormat="1" ht="14.25" collapsed="1" x14ac:dyDescent="0.2">
      <c r="A47" s="17" t="s">
        <v>98</v>
      </c>
      <c r="B47" s="23" t="s">
        <v>43</v>
      </c>
      <c r="C47" s="24">
        <f>C48</f>
        <v>4668.2</v>
      </c>
      <c r="D47" s="25">
        <f t="shared" ref="D47:N47" si="23">D48</f>
        <v>6481.3</v>
      </c>
      <c r="E47" s="25">
        <f t="shared" si="23"/>
        <v>6481.3</v>
      </c>
      <c r="F47" s="82">
        <f t="shared" si="23"/>
        <v>17287.876</v>
      </c>
      <c r="G47" s="65">
        <f t="shared" si="0"/>
        <v>12619.675999999999</v>
      </c>
      <c r="H47" s="31">
        <f t="shared" si="8"/>
        <v>370.33280493552121</v>
      </c>
      <c r="I47" s="31">
        <f t="shared" si="4"/>
        <v>10806.576000000001</v>
      </c>
      <c r="J47" s="31">
        <f t="shared" si="5"/>
        <v>266.73469828583774</v>
      </c>
      <c r="K47" s="31">
        <f t="shared" si="6"/>
        <v>10806.576000000001</v>
      </c>
      <c r="L47" s="32">
        <f t="shared" si="7"/>
        <v>266.73469828583774</v>
      </c>
      <c r="M47" s="84">
        <f t="shared" si="23"/>
        <v>5693.8143300000002</v>
      </c>
      <c r="N47" s="84">
        <f t="shared" si="23"/>
        <v>5683.1002600000002</v>
      </c>
    </row>
    <row r="48" spans="1:14" s="2" customFormat="1" ht="24" hidden="1" outlineLevel="1" x14ac:dyDescent="0.25">
      <c r="A48" s="16" t="s">
        <v>86</v>
      </c>
      <c r="B48" s="21" t="s">
        <v>44</v>
      </c>
      <c r="C48" s="22">
        <v>4668.2</v>
      </c>
      <c r="D48" s="56">
        <v>6481.3</v>
      </c>
      <c r="E48" s="56">
        <v>6481.3</v>
      </c>
      <c r="F48" s="81">
        <v>17287.876</v>
      </c>
      <c r="G48" s="66">
        <f t="shared" si="0"/>
        <v>12619.675999999999</v>
      </c>
      <c r="H48" s="35">
        <f t="shared" si="8"/>
        <v>370.33280493552121</v>
      </c>
      <c r="I48" s="35">
        <f t="shared" si="4"/>
        <v>10806.576000000001</v>
      </c>
      <c r="J48" s="35">
        <f t="shared" si="5"/>
        <v>266.73469828583774</v>
      </c>
      <c r="K48" s="35">
        <f t="shared" si="6"/>
        <v>10806.576000000001</v>
      </c>
      <c r="L48" s="36">
        <f t="shared" si="7"/>
        <v>266.73469828583774</v>
      </c>
      <c r="M48" s="81">
        <v>5693.8143300000002</v>
      </c>
      <c r="N48" s="81">
        <v>5683.1002600000002</v>
      </c>
    </row>
    <row r="49" spans="1:18" s="3" customFormat="1" ht="14.25" collapsed="1" x14ac:dyDescent="0.2">
      <c r="A49" s="17" t="s">
        <v>99</v>
      </c>
      <c r="B49" s="23" t="s">
        <v>45</v>
      </c>
      <c r="C49" s="24">
        <f>C50+C51</f>
        <v>11177.2</v>
      </c>
      <c r="D49" s="25">
        <f t="shared" ref="D49:F49" si="24">D50+D51</f>
        <v>9202.2999999999993</v>
      </c>
      <c r="E49" s="25">
        <f t="shared" si="24"/>
        <v>9202.2999999999993</v>
      </c>
      <c r="F49" s="82">
        <f t="shared" si="24"/>
        <v>9588.5079999999998</v>
      </c>
      <c r="G49" s="65">
        <f t="shared" si="0"/>
        <v>-1588.6920000000009</v>
      </c>
      <c r="H49" s="31">
        <f t="shared" si="8"/>
        <v>85.786314998389571</v>
      </c>
      <c r="I49" s="31">
        <f t="shared" si="4"/>
        <v>386.20800000000054</v>
      </c>
      <c r="J49" s="31">
        <f t="shared" si="5"/>
        <v>104.19686382752138</v>
      </c>
      <c r="K49" s="31">
        <f t="shared" si="6"/>
        <v>386.20800000000054</v>
      </c>
      <c r="L49" s="32">
        <f t="shared" si="7"/>
        <v>104.19686382752138</v>
      </c>
      <c r="M49" s="84">
        <f t="shared" ref="M49:N49" si="25">M50+M51</f>
        <v>9503.7000000000007</v>
      </c>
      <c r="N49" s="84">
        <f t="shared" si="25"/>
        <v>9516.4</v>
      </c>
    </row>
    <row r="50" spans="1:18" s="2" customFormat="1" hidden="1" outlineLevel="1" x14ac:dyDescent="0.25">
      <c r="A50" s="16" t="s">
        <v>87</v>
      </c>
      <c r="B50" s="21" t="s">
        <v>46</v>
      </c>
      <c r="C50" s="22">
        <v>843.1</v>
      </c>
      <c r="D50" s="57">
        <v>0</v>
      </c>
      <c r="E50" s="57">
        <v>0</v>
      </c>
      <c r="F50" s="81">
        <v>0</v>
      </c>
      <c r="G50" s="66">
        <f t="shared" si="0"/>
        <v>-843.1</v>
      </c>
      <c r="H50" s="35">
        <f t="shared" si="8"/>
        <v>0</v>
      </c>
      <c r="I50" s="35">
        <f t="shared" si="4"/>
        <v>0</v>
      </c>
      <c r="J50" s="35">
        <v>0</v>
      </c>
      <c r="K50" s="35">
        <f t="shared" si="6"/>
        <v>0</v>
      </c>
      <c r="L50" s="36" t="e">
        <f t="shared" si="7"/>
        <v>#DIV/0!</v>
      </c>
      <c r="M50" s="81">
        <v>0</v>
      </c>
      <c r="N50" s="81">
        <v>0</v>
      </c>
    </row>
    <row r="51" spans="1:18" s="2" customFormat="1" hidden="1" outlineLevel="1" x14ac:dyDescent="0.25">
      <c r="A51" s="16" t="s">
        <v>88</v>
      </c>
      <c r="B51" s="21" t="s">
        <v>47</v>
      </c>
      <c r="C51" s="22">
        <v>10334.1</v>
      </c>
      <c r="D51" s="57">
        <v>9202.2999999999993</v>
      </c>
      <c r="E51" s="57">
        <v>9202.2999999999993</v>
      </c>
      <c r="F51" s="81">
        <v>9588.5079999999998</v>
      </c>
      <c r="G51" s="66">
        <f t="shared" si="0"/>
        <v>-745.59200000000055</v>
      </c>
      <c r="H51" s="35">
        <f t="shared" si="8"/>
        <v>92.785128845279218</v>
      </c>
      <c r="I51" s="35">
        <f t="shared" si="4"/>
        <v>386.20800000000054</v>
      </c>
      <c r="J51" s="35">
        <f t="shared" si="5"/>
        <v>104.19686382752138</v>
      </c>
      <c r="K51" s="35">
        <f t="shared" si="6"/>
        <v>386.20800000000054</v>
      </c>
      <c r="L51" s="36">
        <f t="shared" si="7"/>
        <v>104.19686382752138</v>
      </c>
      <c r="M51" s="81">
        <v>9503.7000000000007</v>
      </c>
      <c r="N51" s="81">
        <v>9516.4</v>
      </c>
    </row>
    <row r="52" spans="1:18" s="3" customFormat="1" ht="24" collapsed="1" x14ac:dyDescent="0.2">
      <c r="A52" s="17" t="s">
        <v>100</v>
      </c>
      <c r="B52" s="23" t="s">
        <v>48</v>
      </c>
      <c r="C52" s="24">
        <f>C53</f>
        <v>7565.1</v>
      </c>
      <c r="D52" s="25">
        <f t="shared" ref="D52:N52" si="26">D53</f>
        <v>17677.8</v>
      </c>
      <c r="E52" s="25">
        <f t="shared" si="26"/>
        <v>7185</v>
      </c>
      <c r="F52" s="82">
        <f t="shared" si="26"/>
        <v>20135.325689999998</v>
      </c>
      <c r="G52" s="65">
        <f t="shared" si="0"/>
        <v>12570.225689999997</v>
      </c>
      <c r="H52" s="31">
        <f t="shared" si="8"/>
        <v>266.16073402863145</v>
      </c>
      <c r="I52" s="31">
        <f t="shared" si="4"/>
        <v>2457.5256899999986</v>
      </c>
      <c r="J52" s="31">
        <f t="shared" si="5"/>
        <v>113.9017620405254</v>
      </c>
      <c r="K52" s="31">
        <f t="shared" si="6"/>
        <v>12950.325689999998</v>
      </c>
      <c r="L52" s="32">
        <f t="shared" si="7"/>
        <v>280.24113695198326</v>
      </c>
      <c r="M52" s="84">
        <f t="shared" si="26"/>
        <v>26989.875209999998</v>
      </c>
      <c r="N52" s="84">
        <f t="shared" si="26"/>
        <v>37204.995339999994</v>
      </c>
    </row>
    <row r="53" spans="1:18" s="2" customFormat="1" ht="24" hidden="1" outlineLevel="1" x14ac:dyDescent="0.25">
      <c r="A53" s="16" t="s">
        <v>89</v>
      </c>
      <c r="B53" s="21" t="s">
        <v>49</v>
      </c>
      <c r="C53" s="22">
        <v>7565.1</v>
      </c>
      <c r="D53" s="57">
        <v>17677.8</v>
      </c>
      <c r="E53" s="57">
        <v>7185</v>
      </c>
      <c r="F53" s="81">
        <v>20135.325689999998</v>
      </c>
      <c r="G53" s="66">
        <f t="shared" si="0"/>
        <v>12570.225689999997</v>
      </c>
      <c r="H53" s="35">
        <f t="shared" si="8"/>
        <v>266.16073402863145</v>
      </c>
      <c r="I53" s="35">
        <f t="shared" si="4"/>
        <v>2457.5256899999986</v>
      </c>
      <c r="J53" s="35">
        <f t="shared" si="5"/>
        <v>113.9017620405254</v>
      </c>
      <c r="K53" s="35">
        <f t="shared" si="6"/>
        <v>12950.325689999998</v>
      </c>
      <c r="L53" s="36">
        <f t="shared" si="7"/>
        <v>280.24113695198326</v>
      </c>
      <c r="M53" s="81">
        <v>26989.875209999998</v>
      </c>
      <c r="N53" s="81">
        <v>37204.995339999994</v>
      </c>
    </row>
    <row r="54" spans="1:18" s="3" customFormat="1" ht="14.25" collapsed="1" x14ac:dyDescent="0.2">
      <c r="A54" s="101" t="s">
        <v>50</v>
      </c>
      <c r="B54" s="102"/>
      <c r="C54" s="26">
        <f t="shared" ref="C54" si="27">C52+C49+C47+C42+C39+C33+C31+C26+C20+C16+C7</f>
        <v>3354577.5999999996</v>
      </c>
      <c r="D54" s="58">
        <f>D52+D49+D47+D42+D39+D33+D31+D26+D20+D16+D7</f>
        <v>4227149.2999999989</v>
      </c>
      <c r="E54" s="58">
        <f>E52+E49+E47+E42+E39+E33+E31+E26+E20+E16+E7</f>
        <v>4205329.9999999991</v>
      </c>
      <c r="F54" s="83">
        <f t="shared" ref="F54" si="28">F52+F49+F47+F42+F39+F33+F31+F26+F20+F16+F7</f>
        <v>3640496.3509</v>
      </c>
      <c r="G54" s="65">
        <f t="shared" si="0"/>
        <v>285918.75090000033</v>
      </c>
      <c r="H54" s="31">
        <f t="shared" si="8"/>
        <v>108.52324152227095</v>
      </c>
      <c r="I54" s="31">
        <f t="shared" si="4"/>
        <v>-586652.94909999892</v>
      </c>
      <c r="J54" s="31">
        <f t="shared" si="5"/>
        <v>86.121783086771998</v>
      </c>
      <c r="K54" s="31">
        <f t="shared" si="6"/>
        <v>-564833.64909999911</v>
      </c>
      <c r="L54" s="32">
        <f t="shared" si="7"/>
        <v>86.568624838003217</v>
      </c>
      <c r="M54" s="85">
        <f t="shared" ref="M54:N54" si="29">M52+M49+M47+M42+M39+M33+M31+M26+M20+M16+M7</f>
        <v>3154611.2848699996</v>
      </c>
      <c r="N54" s="85">
        <f t="shared" si="29"/>
        <v>3200248.8860599999</v>
      </c>
    </row>
    <row r="55" spans="1:18" s="74" customFormat="1" ht="14.25" collapsed="1" x14ac:dyDescent="0.2">
      <c r="A55" s="116"/>
      <c r="B55" s="117"/>
      <c r="C55" s="69"/>
      <c r="D55" s="70"/>
      <c r="E55" s="71"/>
      <c r="F55" s="70"/>
      <c r="G55" s="71"/>
      <c r="H55" s="70"/>
      <c r="I55" s="70"/>
      <c r="J55" s="72"/>
      <c r="K55" s="72"/>
      <c r="L55" s="72"/>
      <c r="M55" s="72"/>
      <c r="N55" s="71"/>
      <c r="O55" s="70"/>
      <c r="P55" s="71"/>
      <c r="Q55" s="70"/>
      <c r="R55" s="73"/>
    </row>
    <row r="56" spans="1:18" x14ac:dyDescent="0.25">
      <c r="A56" s="44"/>
      <c r="B56" s="37"/>
      <c r="C56" s="37"/>
      <c r="D56" s="38"/>
      <c r="E56" s="37"/>
      <c r="F56" s="38"/>
      <c r="G56" s="39"/>
      <c r="H56" s="39"/>
      <c r="I56" s="40"/>
      <c r="J56" s="38" t="s">
        <v>2</v>
      </c>
      <c r="K56" s="37"/>
      <c r="L56" s="38"/>
      <c r="M56" s="37"/>
      <c r="N56" s="37"/>
      <c r="O56" s="38"/>
      <c r="P56" s="38"/>
      <c r="R56" s="45"/>
    </row>
    <row r="57" spans="1:18" x14ac:dyDescent="0.25">
      <c r="A57" s="118"/>
      <c r="B57" s="119"/>
      <c r="C57" s="46"/>
      <c r="D57" s="47"/>
      <c r="E57" s="46"/>
      <c r="F57" s="47"/>
      <c r="G57" s="48"/>
      <c r="H57" s="48"/>
      <c r="I57" s="49"/>
      <c r="J57" s="47"/>
      <c r="K57" s="46"/>
      <c r="L57" s="47"/>
      <c r="M57" s="46"/>
      <c r="N57" s="46"/>
      <c r="O57" s="47"/>
      <c r="P57" s="47"/>
    </row>
  </sheetData>
  <mergeCells count="18">
    <mergeCell ref="M4:N4"/>
    <mergeCell ref="K5:L5"/>
    <mergeCell ref="M5:M6"/>
    <mergeCell ref="N5:N6"/>
    <mergeCell ref="A1:B1"/>
    <mergeCell ref="A55:B55"/>
    <mergeCell ref="A57:B57"/>
    <mergeCell ref="A4:A6"/>
    <mergeCell ref="A54:B54"/>
    <mergeCell ref="A2:L2"/>
    <mergeCell ref="G5:H5"/>
    <mergeCell ref="I5:J5"/>
    <mergeCell ref="B4:B6"/>
    <mergeCell ref="C4:C6"/>
    <mergeCell ref="D4:D6"/>
    <mergeCell ref="G4:L4"/>
    <mergeCell ref="E4:E6"/>
    <mergeCell ref="F4:F6"/>
  </mergeCells>
  <pageMargins left="0.59027779999999996" right="0.59027779999999996" top="0.59027779999999996" bottom="0.59027779999999996" header="0.39374999999999999" footer="0.39374999999999999"/>
  <pageSetup paperSize="9" scale="86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18&lt;/string&gt;&#10;    &lt;string&gt;26.10.2019&lt;/string&gt;&#10;  &lt;/DateInfo&gt;&#10;  &lt;Code&gt;2454446_28Y10EVVF&lt;/Code&gt;&#10;  &lt;ObjectCode&gt;SQUERY_ANAL_ISP_BUDG&lt;/ObjectCode&gt;&#10;  &lt;DocName&gt;Общий&lt;/DocName&gt;&#10;  &lt;VariantName&gt;Общий&lt;/VariantName&gt;&#10;  &lt;VariantLink&gt;3377024&lt;/VariantLink&gt;&#10;  &lt;SvodReportLink xsi:nil=&quot;true&quot; /&gt;&#10;  &lt;ReportLink&gt;325652&lt;/ReportLink&gt;&#10;  &lt;Note&gt;01.01.2018 - 26.10.2019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961954A-8DDC-4E56-8C7F-652F76CCDB0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Разд, подраз</vt:lpstr>
      <vt:lpstr>Разделы</vt:lpstr>
      <vt:lpstr>'Разд, подраз'!Заголовки_для_печати</vt:lpstr>
      <vt:lpstr>Разделы!Заголовки_для_печати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AGARKOVA\Агаркова ОН</dc:creator>
  <cp:lastModifiedBy>Агаркова</cp:lastModifiedBy>
  <cp:lastPrinted>2020-11-21T12:30:33Z</cp:lastPrinted>
  <dcterms:created xsi:type="dcterms:W3CDTF">2019-10-26T06:44:48Z</dcterms:created>
  <dcterms:modified xsi:type="dcterms:W3CDTF">2020-11-23T12:24:29Z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Общий</vt:lpwstr>
  </property>
  <property fmtid="{D5CDD505-2E9C-101B-9397-08002B2CF9AE}" pid="3" name="Версия клиента">
    <vt:lpwstr>19.2.24.10170</vt:lpwstr>
  </property>
  <property fmtid="{D5CDD505-2E9C-101B-9397-08002B2CF9AE}" pid="4" name="Версия базы">
    <vt:lpwstr>18.1.1262.2560080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Budjet_2018</vt:lpwstr>
  </property>
  <property fmtid="{D5CDD505-2E9C-101B-9397-08002B2CF9AE}" pid="8" name="Пользователь">
    <vt:lpwstr>agarkova</vt:lpwstr>
  </property>
  <property fmtid="{D5CDD505-2E9C-101B-9397-08002B2CF9AE}" pid="9" name="Шаблон">
    <vt:lpwstr>sqr_info_isp_budg_2016.xlt</vt:lpwstr>
  </property>
  <property fmtid="{D5CDD505-2E9C-101B-9397-08002B2CF9AE}" pid="10" name="Имя варианта">
    <vt:lpwstr>Общий</vt:lpwstr>
  </property>
  <property fmtid="{D5CDD505-2E9C-101B-9397-08002B2CF9AE}" pid="11" name="Код отчета">
    <vt:lpwstr>2454446_28Y10EVVF</vt:lpwstr>
  </property>
  <property fmtid="{D5CDD505-2E9C-101B-9397-08002B2CF9AE}" pid="12" name="Локальная база">
    <vt:lpwstr>не используется</vt:lpwstr>
  </property>
</Properties>
</file>