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0" yWindow="0" windowWidth="28800" windowHeight="11835"/>
  </bookViews>
  <sheets>
    <sheet name="Свод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  <c r="H33" i="1"/>
  <c r="G33" i="1"/>
  <c r="F33" i="1"/>
  <c r="I32" i="1"/>
  <c r="H32" i="1"/>
  <c r="G32" i="1"/>
  <c r="F32" i="1"/>
  <c r="I31" i="1"/>
  <c r="H31" i="1"/>
  <c r="G31" i="1"/>
  <c r="F31" i="1"/>
  <c r="I30" i="1"/>
  <c r="H30" i="1"/>
  <c r="G30" i="1"/>
  <c r="F30" i="1"/>
  <c r="I29" i="1"/>
  <c r="H29" i="1"/>
  <c r="G29" i="1"/>
  <c r="F29" i="1"/>
  <c r="I28" i="1"/>
  <c r="H28" i="1"/>
  <c r="G28" i="1"/>
  <c r="F28" i="1"/>
  <c r="I27" i="1"/>
  <c r="H27" i="1"/>
  <c r="G27" i="1"/>
  <c r="F27" i="1"/>
  <c r="I26" i="1"/>
  <c r="H26" i="1"/>
  <c r="G26" i="1"/>
  <c r="F26" i="1"/>
  <c r="K25" i="1"/>
  <c r="K24" i="1" s="1"/>
  <c r="J25" i="1"/>
  <c r="J24" i="1" s="1"/>
  <c r="I25" i="1"/>
  <c r="F25" i="1"/>
  <c r="E25" i="1"/>
  <c r="H25" i="1" s="1"/>
  <c r="D25" i="1"/>
  <c r="D24" i="1" s="1"/>
  <c r="C25" i="1"/>
  <c r="C24" i="1" s="1"/>
  <c r="C34" i="1" s="1"/>
  <c r="B25" i="1"/>
  <c r="B24" i="1"/>
  <c r="H23" i="1"/>
  <c r="G23" i="1"/>
  <c r="F23" i="1"/>
  <c r="I22" i="1"/>
  <c r="H22" i="1"/>
  <c r="G22" i="1"/>
  <c r="F22" i="1"/>
  <c r="I21" i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K17" i="1"/>
  <c r="J17" i="1"/>
  <c r="E17" i="1"/>
  <c r="F17" i="1" s="1"/>
  <c r="D17" i="1"/>
  <c r="C17" i="1"/>
  <c r="B17" i="1"/>
  <c r="I16" i="1"/>
  <c r="H16" i="1"/>
  <c r="G16" i="1"/>
  <c r="F16" i="1"/>
  <c r="I15" i="1"/>
  <c r="H15" i="1"/>
  <c r="G15" i="1"/>
  <c r="F15" i="1"/>
  <c r="I14" i="1"/>
  <c r="H14" i="1"/>
  <c r="G14" i="1"/>
  <c r="F14" i="1"/>
  <c r="I13" i="1"/>
  <c r="H13" i="1"/>
  <c r="G13" i="1"/>
  <c r="F13" i="1"/>
  <c r="I12" i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K8" i="1"/>
  <c r="J8" i="1"/>
  <c r="J7" i="1" s="1"/>
  <c r="E8" i="1"/>
  <c r="D8" i="1"/>
  <c r="D7" i="1" s="1"/>
  <c r="C8" i="1"/>
  <c r="B8" i="1"/>
  <c r="B34" i="1" s="1"/>
  <c r="C7" i="1"/>
  <c r="B7" i="1"/>
  <c r="K34" i="1" l="1"/>
  <c r="E7" i="1"/>
  <c r="K7" i="1"/>
  <c r="G8" i="1"/>
  <c r="G17" i="1"/>
  <c r="H8" i="1"/>
  <c r="H17" i="1"/>
  <c r="E24" i="1"/>
  <c r="G25" i="1"/>
  <c r="I8" i="1"/>
  <c r="I17" i="1"/>
  <c r="D34" i="1"/>
  <c r="J34" i="1"/>
  <c r="F8" i="1"/>
  <c r="I24" i="1" l="1"/>
  <c r="H24" i="1"/>
  <c r="G24" i="1"/>
  <c r="F24" i="1"/>
  <c r="I7" i="1"/>
  <c r="H7" i="1"/>
  <c r="G7" i="1"/>
  <c r="F7" i="1"/>
  <c r="E34" i="1"/>
  <c r="I34" i="1" l="1"/>
  <c r="H34" i="1"/>
  <c r="G34" i="1"/>
  <c r="F34" i="1"/>
</calcChain>
</file>

<file path=xl/sharedStrings.xml><?xml version="1.0" encoding="utf-8"?>
<sst xmlns="http://schemas.openxmlformats.org/spreadsheetml/2006/main" count="46" uniqueCount="44">
  <si>
    <t>Прогноз доходов на 2021 - 2023 годы</t>
  </si>
  <si>
    <t>тыс.руб.</t>
  </si>
  <si>
    <t>Наименование доходов</t>
  </si>
  <si>
    <t>Исполнено за 2019 год</t>
  </si>
  <si>
    <t>2020 год</t>
  </si>
  <si>
    <t>Проект                    2021 год</t>
  </si>
  <si>
    <t xml:space="preserve">Отклонение </t>
  </si>
  <si>
    <t>Прогноз поступлений</t>
  </si>
  <si>
    <t>Утверждено на 01.11.2020</t>
  </si>
  <si>
    <t>Ожидаемое поступление</t>
  </si>
  <si>
    <t>к отчету 2019 года</t>
  </si>
  <si>
    <t>к ожидаемому 2020 года</t>
  </si>
  <si>
    <t>2022 год</t>
  </si>
  <si>
    <t>2023 год</t>
  </si>
  <si>
    <t>Сумма</t>
  </si>
  <si>
    <t>%</t>
  </si>
  <si>
    <t>СОБСТВЕННЫЕ ДОХОДЫ</t>
  </si>
  <si>
    <t>НАЛОГОВЫЕ ДОХОДЫ - всего, в т.ч.:</t>
  </si>
  <si>
    <t>- налог на доходы физических лиц</t>
  </si>
  <si>
    <t>- акцизы по подакцизным товарам (продукции), производимым на территории Российской Федерации</t>
  </si>
  <si>
    <t>- налог, взимаемый в связи с применением упрощенной системы налогообложения</t>
  </si>
  <si>
    <t>- единый налог на вмененный доход для отдельных видов деятельности</t>
  </si>
  <si>
    <t>- налог, взимаемый в связи с применением патентной системы налогообложения</t>
  </si>
  <si>
    <t>- налог на имущество физических лиц</t>
  </si>
  <si>
    <t>- земельный налог</t>
  </si>
  <si>
    <t>- государственная пошлина</t>
  </si>
  <si>
    <t>НЕНАЛОГОВЫЕ ДОХОДЫ - всего, в т.ч.:</t>
  </si>
  <si>
    <t xml:space="preserve">- доходы от использования имущества, находящегося в государственной и муниципальной собственности </t>
  </si>
  <si>
    <t>- платежи  при  пользовании природными  ресурсами</t>
  </si>
  <si>
    <t xml:space="preserve">- доходы от оказания платных услуг (работ) и компенсации затрат государства </t>
  </si>
  <si>
    <t>- доходы от продажи материальных и нематериальных активов</t>
  </si>
  <si>
    <t xml:space="preserve">- штрафы, санкции, возмещения ущерба </t>
  </si>
  <si>
    <t>- прочие неналоговые доходы</t>
  </si>
  <si>
    <t>БЕЗВОЗМЕЗДНЫЕ ПОСТУПЛЕНИЯ</t>
  </si>
  <si>
    <t>Безвозмездные поступления от других бюджетов бюджетной системы РФ</t>
  </si>
  <si>
    <t>дотации</t>
  </si>
  <si>
    <t>субсидии</t>
  </si>
  <si>
    <t>субвенции</t>
  </si>
  <si>
    <t>иные межбюджетные трансферты</t>
  </si>
  <si>
    <t>БЕЗВОЗМЕЗДНЫЕ ПОСТУПЛЕНИЯ ОТ НЕГОСУДАРСТВЕННЫХ ОРГАНИЗАЦИЙ</t>
  </si>
  <si>
    <t xml:space="preserve">ПРОЧИЕ БЕЗВОЗМЕЗДНЫЕ ПОСТУПЛЕНИЯ </t>
  </si>
  <si>
    <t xml:space="preserve">ДОХОДЫ БЮДЖЕТОВ БЮДЖЕТНОЙ СИСИЕМЫ РОССИЙСКОЙ ФЕДЕРАЦИИ ОТ ВОЗВРАТА ОРГАНИЗАЦИЯМИ ОСТАТКОВ СУБСИДИЙ ПРОШЛЫХ ЛЕТ </t>
  </si>
  <si>
    <t>ВОЗВРАТ ОСТАТКОВ СУБСИДИЙ, СУБВЕНЦИЙ И ИНЫХ МЕЖБЮДЖЕТНЫХ ТРАНСФЕРТОВ, ИМЕЮЩИХ ЦЕЛЕВОЕ ЗНАЧЕНИЕ, ПРОШЛЫХ ЛЕТ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</si>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</sst>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8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164" fontId="7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9" fillId="0" borderId="10" xfId="0" applyNumberFormat="1" applyFont="1" applyBorder="1" applyAlignment="1">
      <alignment horizontal="right" vertical="center" wrapText="1"/>
    </xf>
    <xf numFmtId="164" fontId="10" fillId="0" borderId="10" xfId="0" applyNumberFormat="1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wrapText="1"/>
    </xf>
    <xf numFmtId="164" fontId="9" fillId="0" borderId="1" xfId="0" applyNumberFormat="1" applyFont="1" applyBorder="1" applyAlignment="1"/>
    <xf numFmtId="164" fontId="10" fillId="0" borderId="1" xfId="0" applyNumberFormat="1" applyFont="1" applyBorder="1" applyAlignment="1"/>
    <xf numFmtId="0" fontId="2" fillId="0" borderId="0" xfId="0" applyFont="1"/>
    <xf numFmtId="164" fontId="2" fillId="0" borderId="0" xfId="0" applyNumberFormat="1" applyFont="1"/>
    <xf numFmtId="0" fontId="12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wrapText="1"/>
    </xf>
    <xf numFmtId="164" fontId="14" fillId="0" borderId="1" xfId="0" applyNumberFormat="1" applyFont="1" applyBorder="1" applyAlignment="1">
      <alignment wrapText="1"/>
    </xf>
    <xf numFmtId="164" fontId="15" fillId="0" borderId="1" xfId="0" applyNumberFormat="1" applyFont="1" applyBorder="1" applyAlignment="1">
      <alignment wrapText="1"/>
    </xf>
    <xf numFmtId="164" fontId="13" fillId="0" borderId="1" xfId="0" applyNumberFormat="1" applyFont="1" applyBorder="1" applyAlignment="1"/>
    <xf numFmtId="164" fontId="15" fillId="0" borderId="1" xfId="0" applyNumberFormat="1" applyFont="1" applyBorder="1" applyAlignment="1"/>
    <xf numFmtId="164" fontId="3" fillId="0" borderId="0" xfId="0" applyNumberFormat="1" applyFont="1"/>
    <xf numFmtId="0" fontId="16" fillId="0" borderId="1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right" wrapText="1"/>
    </xf>
    <xf numFmtId="164" fontId="10" fillId="0" borderId="1" xfId="0" applyNumberFormat="1" applyFont="1" applyBorder="1" applyAlignment="1">
      <alignment horizontal="right" wrapText="1"/>
    </xf>
    <xf numFmtId="0" fontId="1" fillId="0" borderId="0" xfId="0" applyFont="1"/>
    <xf numFmtId="49" fontId="13" fillId="0" borderId="1" xfId="0" applyNumberFormat="1" applyFont="1" applyBorder="1" applyAlignment="1">
      <alignment vertical="center" wrapText="1"/>
    </xf>
    <xf numFmtId="164" fontId="14" fillId="0" borderId="1" xfId="0" applyNumberFormat="1" applyFont="1" applyBorder="1" applyAlignment="1">
      <alignment horizontal="right"/>
    </xf>
    <xf numFmtId="164" fontId="15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vertical="center" wrapText="1"/>
    </xf>
    <xf numFmtId="164" fontId="9" fillId="0" borderId="1" xfId="0" applyNumberFormat="1" applyFont="1" applyBorder="1" applyAlignment="1">
      <alignment wrapText="1"/>
    </xf>
    <xf numFmtId="164" fontId="10" fillId="0" borderId="1" xfId="0" applyNumberFormat="1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horizontal="right"/>
    </xf>
    <xf numFmtId="0" fontId="2" fillId="0" borderId="1" xfId="0" applyFont="1" applyBorder="1"/>
    <xf numFmtId="164" fontId="9" fillId="0" borderId="1" xfId="0" applyNumberFormat="1" applyFont="1" applyBorder="1"/>
    <xf numFmtId="164" fontId="10" fillId="0" borderId="1" xfId="0" applyNumberFormat="1" applyFont="1" applyBorder="1"/>
    <xf numFmtId="164" fontId="10" fillId="0" borderId="1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vertical="center"/>
    </xf>
    <xf numFmtId="164" fontId="4" fillId="0" borderId="0" xfId="0" applyNumberFormat="1" applyFont="1"/>
    <xf numFmtId="164" fontId="9" fillId="2" borderId="10" xfId="0" applyNumberFormat="1" applyFont="1" applyFill="1" applyBorder="1" applyAlignment="1">
      <alignment horizontal="right" vertical="center" wrapText="1"/>
    </xf>
    <xf numFmtId="164" fontId="9" fillId="2" borderId="1" xfId="0" applyNumberFormat="1" applyFont="1" applyFill="1" applyBorder="1" applyAlignment="1"/>
    <xf numFmtId="164" fontId="14" fillId="2" borderId="1" xfId="0" applyNumberFormat="1" applyFont="1" applyFill="1" applyBorder="1" applyAlignment="1">
      <alignment wrapText="1"/>
    </xf>
    <xf numFmtId="164" fontId="9" fillId="2" borderId="1" xfId="0" applyNumberFormat="1" applyFont="1" applyFill="1" applyBorder="1" applyAlignment="1">
      <alignment horizontal="right" wrapText="1"/>
    </xf>
    <xf numFmtId="164" fontId="14" fillId="2" borderId="1" xfId="0" applyNumberFormat="1" applyFont="1" applyFill="1" applyBorder="1" applyAlignment="1">
      <alignment horizontal="right" wrapText="1"/>
    </xf>
    <xf numFmtId="164" fontId="10" fillId="2" borderId="1" xfId="0" applyNumberFormat="1" applyFont="1" applyFill="1" applyBorder="1" applyAlignment="1">
      <alignment wrapText="1"/>
    </xf>
    <xf numFmtId="164" fontId="10" fillId="2" borderId="1" xfId="0" applyNumberFormat="1" applyFont="1" applyFill="1" applyBorder="1" applyAlignment="1">
      <alignment horizontal="right" wrapText="1"/>
    </xf>
    <xf numFmtId="164" fontId="15" fillId="2" borderId="1" xfId="0" applyNumberFormat="1" applyFont="1" applyFill="1" applyBorder="1" applyAlignment="1">
      <alignment horizontal="right"/>
    </xf>
    <xf numFmtId="164" fontId="10" fillId="2" borderId="1" xfId="0" applyNumberFormat="1" applyFont="1" applyFill="1" applyBorder="1" applyAlignment="1"/>
    <xf numFmtId="164" fontId="10" fillId="2" borderId="1" xfId="0" applyNumberFormat="1" applyFont="1" applyFill="1" applyBorder="1"/>
    <xf numFmtId="164" fontId="8" fillId="0" borderId="8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9" xfId="0" applyNumberFormat="1" applyFont="1" applyFill="1" applyBorder="1" applyAlignment="1">
      <alignment horizontal="center" vertical="center" wrapText="1"/>
    </xf>
    <xf numFmtId="164" fontId="7" fillId="2" borderId="1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164" fontId="7" fillId="2" borderId="7" xfId="0" applyNumberFormat="1" applyFont="1" applyFill="1" applyBorder="1" applyAlignment="1">
      <alignment horizontal="center" vertical="center" wrapText="1"/>
    </xf>
    <xf numFmtId="164" fontId="7" fillId="2" borderId="11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94"/>
  <sheetViews>
    <sheetView tabSelected="1" workbookViewId="0">
      <selection activeCell="P14" sqref="P14"/>
    </sheetView>
  </sheetViews>
  <sheetFormatPr defaultRowHeight="15" x14ac:dyDescent="0.25"/>
  <cols>
    <col min="1" max="1" width="59" style="2" customWidth="1"/>
    <col min="2" max="2" width="12.28515625" style="2" customWidth="1"/>
    <col min="3" max="3" width="10.85546875" style="2" customWidth="1"/>
    <col min="4" max="4" width="10.85546875" style="3" customWidth="1"/>
    <col min="5" max="6" width="10.85546875" style="2" customWidth="1"/>
    <col min="7" max="7" width="7.140625" style="2" customWidth="1"/>
    <col min="8" max="8" width="10.85546875" style="4" customWidth="1"/>
    <col min="9" max="9" width="7.140625" style="4" customWidth="1"/>
    <col min="10" max="11" width="10.85546875" style="2" customWidth="1"/>
    <col min="12" max="16384" width="9.140625" style="2"/>
  </cols>
  <sheetData>
    <row r="2" spans="1:13" x14ac:dyDescent="0.25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1"/>
      <c r="M2" s="1"/>
    </row>
    <row r="3" spans="1:13" x14ac:dyDescent="0.25">
      <c r="K3" s="5" t="s">
        <v>1</v>
      </c>
    </row>
    <row r="4" spans="1:13" ht="19.5" customHeight="1" x14ac:dyDescent="0.25">
      <c r="A4" s="57" t="s">
        <v>2</v>
      </c>
      <c r="B4" s="58" t="s">
        <v>3</v>
      </c>
      <c r="C4" s="57" t="s">
        <v>4</v>
      </c>
      <c r="D4" s="57"/>
      <c r="E4" s="61" t="s">
        <v>5</v>
      </c>
      <c r="F4" s="57" t="s">
        <v>6</v>
      </c>
      <c r="G4" s="57"/>
      <c r="H4" s="57"/>
      <c r="I4" s="57"/>
      <c r="J4" s="64" t="s">
        <v>7</v>
      </c>
      <c r="K4" s="65"/>
    </row>
    <row r="5" spans="1:13" ht="19.5" customHeight="1" x14ac:dyDescent="0.25">
      <c r="A5" s="57"/>
      <c r="B5" s="59"/>
      <c r="C5" s="66" t="s">
        <v>8</v>
      </c>
      <c r="D5" s="68" t="s">
        <v>9</v>
      </c>
      <c r="E5" s="62"/>
      <c r="F5" s="70" t="s">
        <v>10</v>
      </c>
      <c r="G5" s="71"/>
      <c r="H5" s="51" t="s">
        <v>11</v>
      </c>
      <c r="I5" s="52"/>
      <c r="J5" s="53" t="s">
        <v>12</v>
      </c>
      <c r="K5" s="54" t="s">
        <v>13</v>
      </c>
    </row>
    <row r="6" spans="1:13" ht="15.75" customHeight="1" x14ac:dyDescent="0.25">
      <c r="A6" s="57"/>
      <c r="B6" s="60"/>
      <c r="C6" s="67"/>
      <c r="D6" s="69"/>
      <c r="E6" s="63"/>
      <c r="F6" s="6" t="s">
        <v>14</v>
      </c>
      <c r="G6" s="6" t="s">
        <v>15</v>
      </c>
      <c r="H6" s="7" t="s">
        <v>14</v>
      </c>
      <c r="I6" s="7" t="s">
        <v>15</v>
      </c>
      <c r="J6" s="53"/>
      <c r="K6" s="55"/>
    </row>
    <row r="7" spans="1:13" ht="15.75" customHeight="1" x14ac:dyDescent="0.25">
      <c r="A7" s="8" t="s">
        <v>16</v>
      </c>
      <c r="B7" s="9">
        <f>B8+B17</f>
        <v>1210748.0999999996</v>
      </c>
      <c r="C7" s="9">
        <f>C8+C17</f>
        <v>1185327.2</v>
      </c>
      <c r="D7" s="10">
        <f t="shared" ref="D7:E7" si="0">D8+D17</f>
        <v>1185327.2</v>
      </c>
      <c r="E7" s="41">
        <f t="shared" si="0"/>
        <v>1252628.2000000002</v>
      </c>
      <c r="F7" s="11">
        <f>E7-B7</f>
        <v>41880.100000000559</v>
      </c>
      <c r="G7" s="12">
        <f>E7/B7*100</f>
        <v>103.45902669597422</v>
      </c>
      <c r="H7" s="13">
        <f>E7-D7</f>
        <v>67301.000000000233</v>
      </c>
      <c r="I7" s="13">
        <f>E7/D7*100</f>
        <v>105.67784152763898</v>
      </c>
      <c r="J7" s="41">
        <f t="shared" ref="J7:K7" si="1">J8+J17</f>
        <v>1290923.8000000003</v>
      </c>
      <c r="K7" s="41">
        <f t="shared" si="1"/>
        <v>1322831.2999999998</v>
      </c>
    </row>
    <row r="8" spans="1:13" s="14" customFormat="1" ht="14.25" x14ac:dyDescent="0.2">
      <c r="A8" s="8" t="s">
        <v>17</v>
      </c>
      <c r="B8" s="13">
        <f>SUM(B9:B16)</f>
        <v>1072521.6999999997</v>
      </c>
      <c r="C8" s="13">
        <f>SUM(C9:C16)</f>
        <v>1084134.3999999999</v>
      </c>
      <c r="D8" s="13">
        <f>SUM(D9:D16)</f>
        <v>1078376.2</v>
      </c>
      <c r="E8" s="42">
        <f>SUM(E9:E16)</f>
        <v>1156042.9000000001</v>
      </c>
      <c r="F8" s="11">
        <f>E8-B8</f>
        <v>83521.200000000419</v>
      </c>
      <c r="G8" s="12">
        <f>E8/B8*100</f>
        <v>107.78736691294921</v>
      </c>
      <c r="H8" s="13">
        <f>E8-D8</f>
        <v>77666.700000000186</v>
      </c>
      <c r="I8" s="13">
        <f>E8/D8*100</f>
        <v>107.20218973675422</v>
      </c>
      <c r="J8" s="42">
        <f>SUM(J9:J16)</f>
        <v>1199419.1000000003</v>
      </c>
      <c r="K8" s="42">
        <f>SUM(K9:K16)</f>
        <v>1233542.7999999998</v>
      </c>
      <c r="M8" s="15"/>
    </row>
    <row r="9" spans="1:13" x14ac:dyDescent="0.25">
      <c r="A9" s="16" t="s">
        <v>18</v>
      </c>
      <c r="B9" s="17">
        <v>941180.2</v>
      </c>
      <c r="C9" s="18">
        <v>1005400.2</v>
      </c>
      <c r="D9" s="19">
        <v>990655.3</v>
      </c>
      <c r="E9" s="43">
        <v>1045522</v>
      </c>
      <c r="F9" s="18">
        <f t="shared" ref="F9:F34" si="2">E9-B9</f>
        <v>104341.80000000005</v>
      </c>
      <c r="G9" s="20">
        <f t="shared" ref="G9:G34" si="3">E9/B9*100</f>
        <v>111.08627232064595</v>
      </c>
      <c r="H9" s="21">
        <f t="shared" ref="H9:H34" si="4">E9-D9</f>
        <v>54866.699999999953</v>
      </c>
      <c r="I9" s="21">
        <f t="shared" ref="I9:I34" si="5">E9/D9*100</f>
        <v>105.53842491934378</v>
      </c>
      <c r="J9" s="43">
        <v>1087248.1000000001</v>
      </c>
      <c r="K9" s="43">
        <v>1119794.5</v>
      </c>
    </row>
    <row r="10" spans="1:13" ht="22.5" x14ac:dyDescent="0.25">
      <c r="A10" s="16" t="s">
        <v>19</v>
      </c>
      <c r="B10" s="17">
        <v>11655.7</v>
      </c>
      <c r="C10" s="18">
        <v>11707</v>
      </c>
      <c r="D10" s="19">
        <v>11707</v>
      </c>
      <c r="E10" s="43">
        <v>12372.7</v>
      </c>
      <c r="F10" s="18">
        <f t="shared" si="2"/>
        <v>717</v>
      </c>
      <c r="G10" s="20">
        <f t="shared" si="3"/>
        <v>106.15149669260533</v>
      </c>
      <c r="H10" s="21">
        <f t="shared" si="4"/>
        <v>665.70000000000073</v>
      </c>
      <c r="I10" s="21">
        <f t="shared" si="5"/>
        <v>105.68634150508242</v>
      </c>
      <c r="J10" s="43">
        <v>13077</v>
      </c>
      <c r="K10" s="43">
        <v>13860.2</v>
      </c>
    </row>
    <row r="11" spans="1:13" ht="22.5" x14ac:dyDescent="0.25">
      <c r="A11" s="16" t="s">
        <v>20</v>
      </c>
      <c r="B11" s="17">
        <v>73868.3</v>
      </c>
      <c r="C11" s="18">
        <v>28827.1</v>
      </c>
      <c r="D11" s="19">
        <v>36632.300000000003</v>
      </c>
      <c r="E11" s="43">
        <v>62448.1</v>
      </c>
      <c r="F11" s="18">
        <f t="shared" si="2"/>
        <v>-11420.200000000004</v>
      </c>
      <c r="G11" s="20">
        <f t="shared" si="3"/>
        <v>84.539782288207519</v>
      </c>
      <c r="H11" s="21">
        <f t="shared" si="4"/>
        <v>25815.799999999996</v>
      </c>
      <c r="I11" s="21">
        <f t="shared" si="5"/>
        <v>170.47277948695546</v>
      </c>
      <c r="J11" s="43">
        <v>65689.100000000006</v>
      </c>
      <c r="K11" s="43">
        <v>66346</v>
      </c>
      <c r="L11" s="22"/>
      <c r="M11" s="22"/>
    </row>
    <row r="12" spans="1:13" x14ac:dyDescent="0.25">
      <c r="A12" s="16" t="s">
        <v>21</v>
      </c>
      <c r="B12" s="17">
        <v>9501.2000000000007</v>
      </c>
      <c r="C12" s="18">
        <v>8514.2000000000007</v>
      </c>
      <c r="D12" s="19">
        <v>8514.2000000000007</v>
      </c>
      <c r="E12" s="43">
        <v>2500.3000000000002</v>
      </c>
      <c r="F12" s="18">
        <f t="shared" si="2"/>
        <v>-7000.9000000000005</v>
      </c>
      <c r="G12" s="20">
        <f t="shared" si="3"/>
        <v>26.315623289689722</v>
      </c>
      <c r="H12" s="21">
        <f t="shared" si="4"/>
        <v>-6013.9000000000005</v>
      </c>
      <c r="I12" s="21">
        <f t="shared" si="5"/>
        <v>29.366235230556008</v>
      </c>
      <c r="J12" s="43">
        <v>0</v>
      </c>
      <c r="K12" s="43">
        <v>0</v>
      </c>
    </row>
    <row r="13" spans="1:13" x14ac:dyDescent="0.25">
      <c r="A13" s="16" t="s">
        <v>22</v>
      </c>
      <c r="B13" s="17">
        <v>4144.7</v>
      </c>
      <c r="C13" s="18">
        <v>2840.9</v>
      </c>
      <c r="D13" s="19">
        <v>2840.9</v>
      </c>
      <c r="E13" s="43">
        <v>6001</v>
      </c>
      <c r="F13" s="18">
        <f t="shared" si="2"/>
        <v>1856.3000000000002</v>
      </c>
      <c r="G13" s="20">
        <f t="shared" si="3"/>
        <v>144.78731874442059</v>
      </c>
      <c r="H13" s="21">
        <f t="shared" si="4"/>
        <v>3160.1</v>
      </c>
      <c r="I13" s="21">
        <f t="shared" si="5"/>
        <v>211.23587595480308</v>
      </c>
      <c r="J13" s="43">
        <v>6070.2</v>
      </c>
      <c r="K13" s="43">
        <v>6130.9</v>
      </c>
    </row>
    <row r="14" spans="1:13" x14ac:dyDescent="0.25">
      <c r="A14" s="16" t="s">
        <v>23</v>
      </c>
      <c r="B14" s="17">
        <v>14949.3</v>
      </c>
      <c r="C14" s="18">
        <v>14176.3</v>
      </c>
      <c r="D14" s="19">
        <v>14176.3</v>
      </c>
      <c r="E14" s="43">
        <v>14318.1</v>
      </c>
      <c r="F14" s="18">
        <f t="shared" si="2"/>
        <v>-631.19999999999891</v>
      </c>
      <c r="G14" s="20">
        <f t="shared" si="3"/>
        <v>95.777728723084039</v>
      </c>
      <c r="H14" s="21">
        <f t="shared" si="4"/>
        <v>141.80000000000109</v>
      </c>
      <c r="I14" s="21">
        <f t="shared" si="5"/>
        <v>101.00026099899128</v>
      </c>
      <c r="J14" s="43">
        <v>14420</v>
      </c>
      <c r="K14" s="43">
        <v>14430</v>
      </c>
    </row>
    <row r="15" spans="1:13" x14ac:dyDescent="0.25">
      <c r="A15" s="16" t="s">
        <v>24</v>
      </c>
      <c r="B15" s="17">
        <v>7090.9000000000005</v>
      </c>
      <c r="C15" s="18">
        <v>2136.8000000000002</v>
      </c>
      <c r="D15" s="19">
        <v>2136.8000000000002</v>
      </c>
      <c r="E15" s="43">
        <v>2211</v>
      </c>
      <c r="F15" s="18">
        <f t="shared" si="2"/>
        <v>-4879.9000000000005</v>
      </c>
      <c r="G15" s="20">
        <f t="shared" si="3"/>
        <v>31.180809206165645</v>
      </c>
      <c r="H15" s="21">
        <f t="shared" si="4"/>
        <v>74.199999999999818</v>
      </c>
      <c r="I15" s="21">
        <f t="shared" si="5"/>
        <v>103.47248221639835</v>
      </c>
      <c r="J15" s="43">
        <v>2217.1</v>
      </c>
      <c r="K15" s="43">
        <v>2253.5</v>
      </c>
    </row>
    <row r="16" spans="1:13" x14ac:dyDescent="0.25">
      <c r="A16" s="16" t="s">
        <v>25</v>
      </c>
      <c r="B16" s="17">
        <v>10131.4</v>
      </c>
      <c r="C16" s="18">
        <v>10531.9</v>
      </c>
      <c r="D16" s="19">
        <v>11713.4</v>
      </c>
      <c r="E16" s="43">
        <v>10669.7</v>
      </c>
      <c r="F16" s="18">
        <f t="shared" si="2"/>
        <v>538.30000000000109</v>
      </c>
      <c r="G16" s="20">
        <f t="shared" si="3"/>
        <v>105.31318475235408</v>
      </c>
      <c r="H16" s="21">
        <f t="shared" si="4"/>
        <v>-1043.6999999999989</v>
      </c>
      <c r="I16" s="21">
        <f t="shared" si="5"/>
        <v>91.089692147455054</v>
      </c>
      <c r="J16" s="43">
        <v>10697.6</v>
      </c>
      <c r="K16" s="43">
        <v>10727.7</v>
      </c>
    </row>
    <row r="17" spans="1:13" s="26" customFormat="1" x14ac:dyDescent="0.25">
      <c r="A17" s="23" t="s">
        <v>26</v>
      </c>
      <c r="B17" s="24">
        <f>SUM(B18:B23)</f>
        <v>138226.40000000002</v>
      </c>
      <c r="C17" s="24">
        <f>SUM(C18:C23)</f>
        <v>101192.79999999999</v>
      </c>
      <c r="D17" s="25">
        <f>SUM(D18:D23)</f>
        <v>106951</v>
      </c>
      <c r="E17" s="44">
        <f>SUM(E18:E23)</f>
        <v>96585.299999999988</v>
      </c>
      <c r="F17" s="11">
        <f t="shared" si="2"/>
        <v>-41641.100000000035</v>
      </c>
      <c r="G17" s="12">
        <f t="shared" si="3"/>
        <v>69.874712790031396</v>
      </c>
      <c r="H17" s="13">
        <f t="shared" si="4"/>
        <v>-10365.700000000012</v>
      </c>
      <c r="I17" s="13">
        <f t="shared" si="5"/>
        <v>90.30799151013079</v>
      </c>
      <c r="J17" s="44">
        <f>SUM(J18:J23)</f>
        <v>91504.699999999983</v>
      </c>
      <c r="K17" s="44">
        <f>SUM(K18:K23)</f>
        <v>89288.499999999985</v>
      </c>
    </row>
    <row r="18" spans="1:13" customFormat="1" ht="24" x14ac:dyDescent="0.25">
      <c r="A18" s="27" t="s">
        <v>27</v>
      </c>
      <c r="B18" s="17">
        <v>77018.899999999994</v>
      </c>
      <c r="C18" s="28">
        <v>67053.7</v>
      </c>
      <c r="D18" s="29">
        <v>67053.7</v>
      </c>
      <c r="E18" s="45">
        <v>73698.3</v>
      </c>
      <c r="F18" s="18">
        <f t="shared" si="2"/>
        <v>-3320.5999999999913</v>
      </c>
      <c r="G18" s="20">
        <f t="shared" si="3"/>
        <v>95.688590722536944</v>
      </c>
      <c r="H18" s="21">
        <f t="shared" si="4"/>
        <v>6644.6000000000058</v>
      </c>
      <c r="I18" s="21">
        <f t="shared" si="5"/>
        <v>109.90937114581298</v>
      </c>
      <c r="J18" s="45">
        <v>71309.7</v>
      </c>
      <c r="K18" s="45">
        <v>71309.7</v>
      </c>
    </row>
    <row r="19" spans="1:13" customFormat="1" x14ac:dyDescent="0.25">
      <c r="A19" s="27" t="s">
        <v>28</v>
      </c>
      <c r="B19" s="17">
        <v>1928.6</v>
      </c>
      <c r="C19" s="28">
        <v>9628.4</v>
      </c>
      <c r="D19" s="29">
        <v>9628.4</v>
      </c>
      <c r="E19" s="45">
        <v>8905.9</v>
      </c>
      <c r="F19" s="18">
        <f t="shared" si="2"/>
        <v>6977.2999999999993</v>
      </c>
      <c r="G19" s="20">
        <f t="shared" si="3"/>
        <v>461.78056621383388</v>
      </c>
      <c r="H19" s="21">
        <f t="shared" si="4"/>
        <v>-722.5</v>
      </c>
      <c r="I19" s="21">
        <f t="shared" si="5"/>
        <v>92.496157201611894</v>
      </c>
      <c r="J19" s="45">
        <v>8905.9</v>
      </c>
      <c r="K19" s="45">
        <v>8905.9</v>
      </c>
    </row>
    <row r="20" spans="1:13" customFormat="1" ht="24" x14ac:dyDescent="0.25">
      <c r="A20" s="27" t="s">
        <v>29</v>
      </c>
      <c r="B20" s="17">
        <v>4051.6</v>
      </c>
      <c r="C20" s="28">
        <v>421.9</v>
      </c>
      <c r="D20" s="29">
        <v>792.6</v>
      </c>
      <c r="E20" s="45">
        <v>240.5</v>
      </c>
      <c r="F20" s="18">
        <f t="shared" si="2"/>
        <v>-3811.1</v>
      </c>
      <c r="G20" s="20">
        <f t="shared" si="3"/>
        <v>5.9359265475367762</v>
      </c>
      <c r="H20" s="21">
        <f t="shared" si="4"/>
        <v>-552.1</v>
      </c>
      <c r="I20" s="21">
        <f t="shared" si="5"/>
        <v>30.343174362856423</v>
      </c>
      <c r="J20" s="45">
        <v>240.5</v>
      </c>
      <c r="K20" s="45">
        <v>240.5</v>
      </c>
    </row>
    <row r="21" spans="1:13" customFormat="1" x14ac:dyDescent="0.25">
      <c r="A21" s="27" t="s">
        <v>30</v>
      </c>
      <c r="B21" s="17">
        <v>42600.4</v>
      </c>
      <c r="C21" s="28">
        <v>20344.2</v>
      </c>
      <c r="D21" s="29">
        <v>24596.799999999999</v>
      </c>
      <c r="E21" s="45">
        <v>10845.9</v>
      </c>
      <c r="F21" s="18">
        <f t="shared" si="2"/>
        <v>-31754.5</v>
      </c>
      <c r="G21" s="20">
        <f t="shared" si="3"/>
        <v>25.459620097463869</v>
      </c>
      <c r="H21" s="21">
        <f t="shared" si="4"/>
        <v>-13750.9</v>
      </c>
      <c r="I21" s="21">
        <f t="shared" si="5"/>
        <v>44.094760294021981</v>
      </c>
      <c r="J21" s="45">
        <v>8149.4</v>
      </c>
      <c r="K21" s="45">
        <v>5933.2</v>
      </c>
    </row>
    <row r="22" spans="1:13" customFormat="1" x14ac:dyDescent="0.25">
      <c r="A22" s="27" t="s">
        <v>31</v>
      </c>
      <c r="B22" s="17">
        <v>12627.2</v>
      </c>
      <c r="C22" s="28">
        <v>3744.6</v>
      </c>
      <c r="D22" s="29">
        <v>4879.5</v>
      </c>
      <c r="E22" s="45">
        <v>2894.7</v>
      </c>
      <c r="F22" s="18">
        <f t="shared" si="2"/>
        <v>-9732.5</v>
      </c>
      <c r="G22" s="20">
        <f t="shared" si="3"/>
        <v>22.924322098327419</v>
      </c>
      <c r="H22" s="21">
        <f t="shared" si="4"/>
        <v>-1984.8000000000002</v>
      </c>
      <c r="I22" s="21">
        <f t="shared" si="5"/>
        <v>59.323701198893332</v>
      </c>
      <c r="J22" s="45">
        <v>2899.2</v>
      </c>
      <c r="K22" s="45">
        <v>2899.2</v>
      </c>
    </row>
    <row r="23" spans="1:13" customFormat="1" x14ac:dyDescent="0.25">
      <c r="A23" s="27" t="s">
        <v>32</v>
      </c>
      <c r="B23" s="17">
        <v>-0.3</v>
      </c>
      <c r="C23" s="28">
        <v>0</v>
      </c>
      <c r="D23" s="29">
        <v>0</v>
      </c>
      <c r="E23" s="45">
        <v>0</v>
      </c>
      <c r="F23" s="18">
        <f t="shared" si="2"/>
        <v>0.3</v>
      </c>
      <c r="G23" s="20">
        <f t="shared" si="3"/>
        <v>0</v>
      </c>
      <c r="H23" s="21">
        <f t="shared" si="4"/>
        <v>0</v>
      </c>
      <c r="I23" s="21">
        <v>0</v>
      </c>
      <c r="J23" s="45">
        <v>0</v>
      </c>
      <c r="K23" s="45">
        <v>0</v>
      </c>
    </row>
    <row r="24" spans="1:13" customFormat="1" x14ac:dyDescent="0.25">
      <c r="A24" s="30" t="s">
        <v>33</v>
      </c>
      <c r="B24" s="31">
        <f>B25+B30+B31+B32+B33</f>
        <v>2108088.6999999997</v>
      </c>
      <c r="C24" s="31">
        <f>C25+C30+C31+C32+C33</f>
        <v>2945349.4</v>
      </c>
      <c r="D24" s="32">
        <f t="shared" ref="D24:K24" si="6">D25+D30+D31+D32+D33</f>
        <v>2937877.8</v>
      </c>
      <c r="E24" s="46">
        <f t="shared" si="6"/>
        <v>2301522</v>
      </c>
      <c r="F24" s="32">
        <f t="shared" si="2"/>
        <v>193433.30000000028</v>
      </c>
      <c r="G24" s="13">
        <f t="shared" si="3"/>
        <v>109.17576665535944</v>
      </c>
      <c r="H24" s="13">
        <f t="shared" si="4"/>
        <v>-636355.79999999981</v>
      </c>
      <c r="I24" s="13">
        <f t="shared" si="5"/>
        <v>78.339609632504121</v>
      </c>
      <c r="J24" s="46">
        <f t="shared" si="6"/>
        <v>1815254.2999999998</v>
      </c>
      <c r="K24" s="46">
        <f t="shared" si="6"/>
        <v>1843629.7999999998</v>
      </c>
    </row>
    <row r="25" spans="1:13" s="14" customFormat="1" ht="17.25" customHeight="1" x14ac:dyDescent="0.2">
      <c r="A25" s="8" t="s">
        <v>34</v>
      </c>
      <c r="B25" s="24">
        <f>SUM(B26:B29)</f>
        <v>2107574.4</v>
      </c>
      <c r="C25" s="24">
        <f>SUM(C26:C29)</f>
        <v>2925412.6999999997</v>
      </c>
      <c r="D25" s="25">
        <f t="shared" ref="D25:K25" si="7">SUM(D26:D29)</f>
        <v>2918331.9</v>
      </c>
      <c r="E25" s="47">
        <f t="shared" si="7"/>
        <v>2301522</v>
      </c>
      <c r="F25" s="32">
        <f t="shared" si="2"/>
        <v>193947.60000000009</v>
      </c>
      <c r="G25" s="13">
        <f t="shared" si="3"/>
        <v>109.20240822815082</v>
      </c>
      <c r="H25" s="13">
        <f t="shared" si="4"/>
        <v>-616809.89999999991</v>
      </c>
      <c r="I25" s="13">
        <f t="shared" si="5"/>
        <v>78.864299156651782</v>
      </c>
      <c r="J25" s="47">
        <f t="shared" si="7"/>
        <v>1815254.2999999998</v>
      </c>
      <c r="K25" s="47">
        <f t="shared" si="7"/>
        <v>1843629.7999999998</v>
      </c>
    </row>
    <row r="26" spans="1:13" x14ac:dyDescent="0.25">
      <c r="A26" s="33" t="s">
        <v>35</v>
      </c>
      <c r="B26" s="17">
        <v>466011.2</v>
      </c>
      <c r="C26" s="34">
        <v>483644.8</v>
      </c>
      <c r="D26" s="29">
        <v>483644.8</v>
      </c>
      <c r="E26" s="48">
        <v>449305.3</v>
      </c>
      <c r="F26" s="19">
        <f t="shared" si="2"/>
        <v>-16705.900000000023</v>
      </c>
      <c r="G26" s="21">
        <f t="shared" si="3"/>
        <v>96.415129078442746</v>
      </c>
      <c r="H26" s="21">
        <f t="shared" si="4"/>
        <v>-34339.5</v>
      </c>
      <c r="I26" s="21">
        <f t="shared" si="5"/>
        <v>92.89985129582702</v>
      </c>
      <c r="J26" s="48">
        <v>357522</v>
      </c>
      <c r="K26" s="48">
        <v>356431</v>
      </c>
      <c r="M26" s="22"/>
    </row>
    <row r="27" spans="1:13" x14ac:dyDescent="0.25">
      <c r="A27" s="33" t="s">
        <v>36</v>
      </c>
      <c r="B27" s="17">
        <v>514279</v>
      </c>
      <c r="C27" s="34">
        <v>1264748.8</v>
      </c>
      <c r="D27" s="29">
        <v>1263856.1000000001</v>
      </c>
      <c r="E27" s="48">
        <v>466348.79999999999</v>
      </c>
      <c r="F27" s="19">
        <f t="shared" si="2"/>
        <v>-47930.200000000012</v>
      </c>
      <c r="G27" s="21">
        <f t="shared" si="3"/>
        <v>90.680117212641392</v>
      </c>
      <c r="H27" s="21">
        <f t="shared" si="4"/>
        <v>-797507.3</v>
      </c>
      <c r="I27" s="21">
        <f t="shared" si="5"/>
        <v>36.898884295451033</v>
      </c>
      <c r="J27" s="48">
        <v>166256.1</v>
      </c>
      <c r="K27" s="48">
        <v>166879.1</v>
      </c>
    </row>
    <row r="28" spans="1:13" x14ac:dyDescent="0.25">
      <c r="A28" s="33" t="s">
        <v>37</v>
      </c>
      <c r="B28" s="17">
        <v>1080639.3999999999</v>
      </c>
      <c r="C28" s="34">
        <v>1151734.2</v>
      </c>
      <c r="D28" s="29">
        <v>1145546.1000000001</v>
      </c>
      <c r="E28" s="48">
        <v>1210372.5</v>
      </c>
      <c r="F28" s="19">
        <f t="shared" si="2"/>
        <v>129733.10000000009</v>
      </c>
      <c r="G28" s="21">
        <f t="shared" si="3"/>
        <v>112.00521654124402</v>
      </c>
      <c r="H28" s="21">
        <f t="shared" si="4"/>
        <v>64826.399999999907</v>
      </c>
      <c r="I28" s="21">
        <f t="shared" si="5"/>
        <v>105.65899530363727</v>
      </c>
      <c r="J28" s="48">
        <v>1239010.8</v>
      </c>
      <c r="K28" s="48">
        <v>1267854.3</v>
      </c>
    </row>
    <row r="29" spans="1:13" x14ac:dyDescent="0.25">
      <c r="A29" s="33" t="s">
        <v>38</v>
      </c>
      <c r="B29" s="17">
        <v>46644.800000000003</v>
      </c>
      <c r="C29" s="34">
        <v>25284.9</v>
      </c>
      <c r="D29" s="29">
        <v>25284.9</v>
      </c>
      <c r="E29" s="48">
        <v>175495.4</v>
      </c>
      <c r="F29" s="19">
        <f t="shared" si="2"/>
        <v>128850.59999999999</v>
      </c>
      <c r="G29" s="21">
        <f t="shared" si="3"/>
        <v>376.23786574280518</v>
      </c>
      <c r="H29" s="21">
        <f t="shared" si="4"/>
        <v>150210.5</v>
      </c>
      <c r="I29" s="21">
        <f t="shared" si="5"/>
        <v>694.07195598954308</v>
      </c>
      <c r="J29" s="48">
        <v>52465.4</v>
      </c>
      <c r="K29" s="48">
        <v>52465.4</v>
      </c>
    </row>
    <row r="30" spans="1:13" ht="30" customHeight="1" x14ac:dyDescent="0.25">
      <c r="A30" s="8" t="s">
        <v>39</v>
      </c>
      <c r="B30" s="12">
        <v>403.3</v>
      </c>
      <c r="C30" s="12">
        <v>510</v>
      </c>
      <c r="D30" s="13">
        <v>510</v>
      </c>
      <c r="E30" s="49">
        <v>0</v>
      </c>
      <c r="F30" s="32">
        <f t="shared" si="2"/>
        <v>-403.3</v>
      </c>
      <c r="G30" s="13">
        <f t="shared" si="3"/>
        <v>0</v>
      </c>
      <c r="H30" s="13">
        <f t="shared" si="4"/>
        <v>-510</v>
      </c>
      <c r="I30" s="13">
        <f t="shared" si="5"/>
        <v>0</v>
      </c>
      <c r="J30" s="49">
        <v>0</v>
      </c>
      <c r="K30" s="49">
        <v>0</v>
      </c>
    </row>
    <row r="31" spans="1:13" ht="23.25" customHeight="1" x14ac:dyDescent="0.25">
      <c r="A31" s="8" t="s">
        <v>40</v>
      </c>
      <c r="B31" s="12">
        <v>412.4</v>
      </c>
      <c r="C31" s="12">
        <v>709</v>
      </c>
      <c r="D31" s="13">
        <v>709</v>
      </c>
      <c r="E31" s="49">
        <v>0</v>
      </c>
      <c r="F31" s="32">
        <f t="shared" si="2"/>
        <v>-412.4</v>
      </c>
      <c r="G31" s="13">
        <f t="shared" si="3"/>
        <v>0</v>
      </c>
      <c r="H31" s="13">
        <f t="shared" si="4"/>
        <v>-709</v>
      </c>
      <c r="I31" s="13">
        <f t="shared" si="5"/>
        <v>0</v>
      </c>
      <c r="J31" s="49">
        <v>0</v>
      </c>
      <c r="K31" s="49">
        <v>0</v>
      </c>
    </row>
    <row r="32" spans="1:13" ht="39.75" customHeight="1" x14ac:dyDescent="0.25">
      <c r="A32" s="8" t="s">
        <v>41</v>
      </c>
      <c r="B32" s="12">
        <v>240.4</v>
      </c>
      <c r="C32" s="12">
        <v>18717.7</v>
      </c>
      <c r="D32" s="13">
        <v>18735.599999999999</v>
      </c>
      <c r="E32" s="49">
        <v>0</v>
      </c>
      <c r="F32" s="32">
        <f t="shared" si="2"/>
        <v>-240.4</v>
      </c>
      <c r="G32" s="13">
        <f t="shared" si="3"/>
        <v>0</v>
      </c>
      <c r="H32" s="13">
        <f t="shared" si="4"/>
        <v>-18735.599999999999</v>
      </c>
      <c r="I32" s="13">
        <f t="shared" si="5"/>
        <v>0</v>
      </c>
      <c r="J32" s="49">
        <v>0</v>
      </c>
      <c r="K32" s="49">
        <v>0</v>
      </c>
    </row>
    <row r="33" spans="1:11" ht="35.25" customHeight="1" x14ac:dyDescent="0.25">
      <c r="A33" s="8" t="s">
        <v>42</v>
      </c>
      <c r="B33" s="12">
        <v>-541.79999999999995</v>
      </c>
      <c r="C33" s="12">
        <v>0</v>
      </c>
      <c r="D33" s="13">
        <v>-408.7</v>
      </c>
      <c r="E33" s="49">
        <v>0</v>
      </c>
      <c r="F33" s="32">
        <f t="shared" si="2"/>
        <v>541.79999999999995</v>
      </c>
      <c r="G33" s="13">
        <f t="shared" si="3"/>
        <v>0</v>
      </c>
      <c r="H33" s="13">
        <f t="shared" si="4"/>
        <v>408.7</v>
      </c>
      <c r="I33" s="13">
        <f t="shared" si="5"/>
        <v>0</v>
      </c>
      <c r="J33" s="49">
        <v>0</v>
      </c>
      <c r="K33" s="49">
        <v>0</v>
      </c>
    </row>
    <row r="34" spans="1:11" x14ac:dyDescent="0.25">
      <c r="A34" s="35" t="s">
        <v>43</v>
      </c>
      <c r="B34" s="36">
        <f>B8+B17+B24</f>
        <v>3318836.7999999993</v>
      </c>
      <c r="C34" s="36">
        <f t="shared" ref="C34:K34" si="8">C8+C17+C24</f>
        <v>4130676.5999999996</v>
      </c>
      <c r="D34" s="37">
        <f>D8+D17+D24</f>
        <v>4123205</v>
      </c>
      <c r="E34" s="50">
        <f t="shared" si="8"/>
        <v>3554150.2</v>
      </c>
      <c r="F34" s="38">
        <f t="shared" si="2"/>
        <v>235313.40000000084</v>
      </c>
      <c r="G34" s="39">
        <f t="shared" si="3"/>
        <v>107.09023715778976</v>
      </c>
      <c r="H34" s="39">
        <f t="shared" si="4"/>
        <v>-569054.79999999981</v>
      </c>
      <c r="I34" s="39">
        <f t="shared" si="5"/>
        <v>86.198726476127192</v>
      </c>
      <c r="J34" s="50">
        <f t="shared" si="8"/>
        <v>3106178.1</v>
      </c>
      <c r="K34" s="50">
        <f t="shared" si="8"/>
        <v>3166461.0999999996</v>
      </c>
    </row>
    <row r="38" spans="1:11" x14ac:dyDescent="0.25">
      <c r="D38" s="40"/>
    </row>
    <row r="39" spans="1:11" x14ac:dyDescent="0.25">
      <c r="D39" s="40"/>
    </row>
    <row r="41" spans="1:11" x14ac:dyDescent="0.25">
      <c r="D41" s="40"/>
    </row>
    <row r="91" ht="15" customHeight="1" x14ac:dyDescent="0.25"/>
    <row r="92" ht="15" customHeight="1" x14ac:dyDescent="0.25"/>
    <row r="93" ht="15" customHeight="1" x14ac:dyDescent="0.25"/>
    <row r="94" ht="15" customHeight="1" x14ac:dyDescent="0.25"/>
  </sheetData>
  <mergeCells count="13">
    <mergeCell ref="H5:I5"/>
    <mergeCell ref="J5:J6"/>
    <mergeCell ref="K5:K6"/>
    <mergeCell ref="A2:K2"/>
    <mergeCell ref="A4:A6"/>
    <mergeCell ref="B4:B6"/>
    <mergeCell ref="C4:D4"/>
    <mergeCell ref="E4:E6"/>
    <mergeCell ref="F4:I4"/>
    <mergeCell ref="J4:K4"/>
    <mergeCell ref="C5:C6"/>
    <mergeCell ref="D5:D6"/>
    <mergeCell ref="F5:G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2020-11-21T12:19:31Z</dcterms:created>
  <dcterms:modified xsi:type="dcterms:W3CDTF">2020-11-25T10:14:13Z</dcterms:modified>
</cp:coreProperties>
</file>