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роект 2021\Материалы для размещения\"/>
    </mc:Choice>
  </mc:AlternateContent>
  <bookViews>
    <workbookView xWindow="0" yWindow="0" windowWidth="28800" windowHeight="11835" activeTab="1"/>
  </bookViews>
  <sheets>
    <sheet name="доходы" sheetId="3" r:id="rId1"/>
    <sheet name="расходы" sheetId="2" r:id="rId2"/>
  </sheets>
  <definedNames>
    <definedName name="_xlnm._FilterDatabase" localSheetId="1" hidden="1">расходы!$A$7:$H$410</definedName>
    <definedName name="_xlnm.Print_Titles" localSheetId="0">доходы!$6:$7</definedName>
    <definedName name="_xlnm.Print_Titles" localSheetId="1">расходы!$6:$7</definedName>
    <definedName name="_xlnm.Print_Area" localSheetId="0">доходы!$A$1:$E$38</definedName>
  </definedNames>
  <calcPr calcId="152511"/>
</workbook>
</file>

<file path=xl/calcChain.xml><?xml version="1.0" encoding="utf-8"?>
<calcChain xmlns="http://schemas.openxmlformats.org/spreadsheetml/2006/main">
  <c r="H35" i="2" l="1"/>
  <c r="E32" i="3" l="1"/>
  <c r="E33" i="3" l="1"/>
  <c r="E407" i="2"/>
  <c r="F407" i="2"/>
  <c r="F406" i="2" s="1"/>
  <c r="G407" i="2"/>
  <c r="G406" i="2" s="1"/>
  <c r="H407" i="2"/>
  <c r="H406" i="2" s="1"/>
  <c r="E400" i="2"/>
  <c r="F400" i="2"/>
  <c r="G400" i="2"/>
  <c r="H400" i="2"/>
  <c r="E385" i="2"/>
  <c r="F385" i="2"/>
  <c r="F384" i="2" s="1"/>
  <c r="G385" i="2"/>
  <c r="G384" i="2" s="1"/>
  <c r="H385" i="2"/>
  <c r="E382" i="2"/>
  <c r="F382" i="2"/>
  <c r="G382" i="2"/>
  <c r="H382" i="2"/>
  <c r="E373" i="2"/>
  <c r="F373" i="2"/>
  <c r="G373" i="2"/>
  <c r="H373" i="2"/>
  <c r="E366" i="2"/>
  <c r="F366" i="2"/>
  <c r="G366" i="2"/>
  <c r="E364" i="2"/>
  <c r="F364" i="2"/>
  <c r="G364" i="2"/>
  <c r="H364" i="2"/>
  <c r="E346" i="2"/>
  <c r="F346" i="2"/>
  <c r="G346" i="2"/>
  <c r="E315" i="2"/>
  <c r="F315" i="2"/>
  <c r="G315" i="2"/>
  <c r="H315" i="2"/>
  <c r="E285" i="2"/>
  <c r="F285" i="2"/>
  <c r="G285" i="2"/>
  <c r="H285" i="2"/>
  <c r="E265" i="2"/>
  <c r="F265" i="2"/>
  <c r="G265" i="2"/>
  <c r="H265" i="2"/>
  <c r="E243" i="2"/>
  <c r="F243" i="2"/>
  <c r="G243" i="2"/>
  <c r="E222" i="2"/>
  <c r="F222" i="2"/>
  <c r="G222" i="2"/>
  <c r="H222" i="2"/>
  <c r="E206" i="2"/>
  <c r="F206" i="2"/>
  <c r="G206" i="2"/>
  <c r="H206" i="2"/>
  <c r="E201" i="2"/>
  <c r="F201" i="2"/>
  <c r="F200" i="2" s="1"/>
  <c r="G201" i="2"/>
  <c r="G200" i="2" s="1"/>
  <c r="H201" i="2"/>
  <c r="H200" i="2" s="1"/>
  <c r="E195" i="2"/>
  <c r="F195" i="2"/>
  <c r="G195" i="2"/>
  <c r="H195" i="2"/>
  <c r="E156" i="2"/>
  <c r="F156" i="2"/>
  <c r="G156" i="2"/>
  <c r="H156" i="2"/>
  <c r="E143" i="2"/>
  <c r="F143" i="2"/>
  <c r="G143" i="2"/>
  <c r="H143" i="2"/>
  <c r="E134" i="2"/>
  <c r="F134" i="2"/>
  <c r="G134" i="2"/>
  <c r="H134" i="2"/>
  <c r="E120" i="2"/>
  <c r="F120" i="2"/>
  <c r="G120" i="2"/>
  <c r="H120" i="2"/>
  <c r="E108" i="2"/>
  <c r="F108" i="2"/>
  <c r="G108" i="2"/>
  <c r="E97" i="2"/>
  <c r="F97" i="2"/>
  <c r="G97" i="2"/>
  <c r="H97" i="2"/>
  <c r="E91" i="2"/>
  <c r="F91" i="2"/>
  <c r="G91" i="2"/>
  <c r="H91" i="2"/>
  <c r="E87" i="2"/>
  <c r="F87" i="2"/>
  <c r="G87" i="2"/>
  <c r="H87" i="2"/>
  <c r="E79" i="2"/>
  <c r="F79" i="2"/>
  <c r="G79" i="2"/>
  <c r="H79" i="2"/>
  <c r="E76" i="2"/>
  <c r="F76" i="2"/>
  <c r="G76" i="2"/>
  <c r="H76" i="2"/>
  <c r="E73" i="2"/>
  <c r="F73" i="2"/>
  <c r="G73" i="2"/>
  <c r="H73" i="2"/>
  <c r="E42" i="2"/>
  <c r="F42" i="2"/>
  <c r="G42" i="2"/>
  <c r="E40" i="2"/>
  <c r="F40" i="2"/>
  <c r="G40" i="2"/>
  <c r="H40" i="2"/>
  <c r="E38" i="2"/>
  <c r="F38" i="2"/>
  <c r="G38" i="2"/>
  <c r="H38" i="2"/>
  <c r="E32" i="2"/>
  <c r="F32" i="2"/>
  <c r="G32" i="2"/>
  <c r="D30" i="2"/>
  <c r="F30" i="2"/>
  <c r="G30" i="2"/>
  <c r="H30" i="2"/>
  <c r="E30" i="2"/>
  <c r="E21" i="2"/>
  <c r="F21" i="2"/>
  <c r="G21" i="2"/>
  <c r="H21" i="2"/>
  <c r="E13" i="2"/>
  <c r="F13" i="2"/>
  <c r="G13" i="2"/>
  <c r="H13" i="2"/>
  <c r="E9" i="2"/>
  <c r="F9" i="2"/>
  <c r="G9" i="2"/>
  <c r="H9" i="2"/>
  <c r="E384" i="2" l="1"/>
  <c r="E406" i="2"/>
  <c r="E200" i="2"/>
  <c r="E314" i="2"/>
  <c r="F314" i="2"/>
  <c r="F86" i="2"/>
  <c r="E86" i="2"/>
  <c r="G314" i="2"/>
  <c r="H384" i="2"/>
  <c r="F363" i="2"/>
  <c r="E363" i="2"/>
  <c r="G363" i="2"/>
  <c r="F205" i="2"/>
  <c r="E205" i="2"/>
  <c r="G205" i="2"/>
  <c r="H133" i="2"/>
  <c r="G133" i="2"/>
  <c r="E133" i="2"/>
  <c r="F133" i="2"/>
  <c r="G86" i="2"/>
  <c r="H72" i="2"/>
  <c r="G72" i="2"/>
  <c r="F72" i="2"/>
  <c r="E72" i="2"/>
  <c r="G8" i="2"/>
  <c r="F8" i="2"/>
  <c r="E8" i="2"/>
  <c r="E31" i="3"/>
  <c r="H61" i="2" l="1"/>
  <c r="H57" i="2"/>
  <c r="H33" i="2"/>
  <c r="H43" i="2"/>
  <c r="H264" i="2"/>
  <c r="H372" i="2"/>
  <c r="H349" i="2"/>
  <c r="H111" i="2"/>
  <c r="H32" i="2" l="1"/>
  <c r="H108" i="2"/>
  <c r="H346" i="2"/>
  <c r="H314" i="2" s="1"/>
  <c r="H366" i="2"/>
  <c r="H363" i="2" s="1"/>
  <c r="H243" i="2"/>
  <c r="H42" i="2"/>
  <c r="H396" i="2"/>
  <c r="H395" i="2" s="1"/>
  <c r="H205" i="2" l="1"/>
  <c r="H86" i="2"/>
  <c r="H8" i="2"/>
  <c r="E396" i="2"/>
  <c r="F396" i="2"/>
  <c r="F395" i="2" s="1"/>
  <c r="F409" i="2" s="1"/>
  <c r="G396" i="2"/>
  <c r="G395" i="2" s="1"/>
  <c r="G409" i="2" s="1"/>
  <c r="D396" i="2"/>
  <c r="H409" i="2" l="1"/>
  <c r="E395" i="2"/>
  <c r="D97" i="2"/>
  <c r="E409" i="2" l="1"/>
  <c r="D285" i="2"/>
  <c r="D87" i="2"/>
  <c r="D42" i="2"/>
  <c r="E37" i="3" l="1"/>
  <c r="E29" i="3"/>
  <c r="E28" i="3" s="1"/>
  <c r="D29" i="3"/>
  <c r="D28" i="3" s="1"/>
  <c r="C29" i="3"/>
  <c r="C28" i="3" s="1"/>
  <c r="B29" i="3"/>
  <c r="B28" i="3" s="1"/>
  <c r="E27" i="3"/>
  <c r="E21" i="3" s="1"/>
  <c r="D21" i="3"/>
  <c r="C21" i="3"/>
  <c r="B21" i="3"/>
  <c r="E20" i="3"/>
  <c r="E16" i="3"/>
  <c r="D16" i="3"/>
  <c r="C16" i="3"/>
  <c r="B16" i="3"/>
  <c r="E12" i="3"/>
  <c r="D12" i="3"/>
  <c r="C12" i="3"/>
  <c r="C9" i="3" s="1"/>
  <c r="C8" i="3" s="1"/>
  <c r="B12" i="3"/>
  <c r="E9" i="3" l="1"/>
  <c r="D9" i="3"/>
  <c r="D8" i="3" s="1"/>
  <c r="D38" i="3" s="1"/>
  <c r="E8" i="3"/>
  <c r="B9" i="3"/>
  <c r="B8" i="3" s="1"/>
  <c r="B38" i="3" s="1"/>
  <c r="C38" i="3"/>
  <c r="E38" i="3" l="1"/>
  <c r="D373" i="2"/>
  <c r="D382" i="2"/>
  <c r="D407" i="2" l="1"/>
  <c r="D406" i="2" s="1"/>
  <c r="D400" i="2"/>
  <c r="D395" i="2" s="1"/>
  <c r="D385" i="2"/>
  <c r="D384" i="2" s="1"/>
  <c r="D366" i="2"/>
  <c r="D364" i="2"/>
  <c r="D346" i="2"/>
  <c r="D315" i="2"/>
  <c r="D265" i="2"/>
  <c r="D243" i="2"/>
  <c r="D222" i="2"/>
  <c r="D206" i="2"/>
  <c r="D201" i="2"/>
  <c r="D200" i="2" s="1"/>
  <c r="D195" i="2"/>
  <c r="D156" i="2"/>
  <c r="D143" i="2"/>
  <c r="D134" i="2"/>
  <c r="D120" i="2"/>
  <c r="D108" i="2"/>
  <c r="D91" i="2"/>
  <c r="D73" i="2"/>
  <c r="D79" i="2"/>
  <c r="D76" i="2"/>
  <c r="D40" i="2"/>
  <c r="D38" i="2"/>
  <c r="D32" i="2"/>
  <c r="D21" i="2"/>
  <c r="D363" i="2" l="1"/>
  <c r="D314" i="2"/>
  <c r="D205" i="2"/>
  <c r="D72" i="2"/>
  <c r="D133" i="2"/>
  <c r="D86" i="2"/>
  <c r="D13" i="2"/>
  <c r="D9" i="2"/>
  <c r="D8" i="2" l="1"/>
  <c r="D409" i="2" s="1"/>
</calcChain>
</file>

<file path=xl/sharedStrings.xml><?xml version="1.0" encoding="utf-8"?>
<sst xmlns="http://schemas.openxmlformats.org/spreadsheetml/2006/main" count="1252" uniqueCount="651">
  <si>
    <t>Наименование показателя</t>
  </si>
  <si>
    <t>Разд.</t>
  </si>
  <si>
    <t>Ц.ст.</t>
  </si>
  <si>
    <t>0100</t>
  </si>
  <si>
    <t>0000000000</t>
  </si>
  <si>
    <t>0102</t>
  </si>
  <si>
    <t>9020001010</t>
  </si>
  <si>
    <t>9020001030</t>
  </si>
  <si>
    <t>9020013060</t>
  </si>
  <si>
    <t>0103</t>
  </si>
  <si>
    <t>0330106030</t>
  </si>
  <si>
    <t>0330313060</t>
  </si>
  <si>
    <t>9010002010</t>
  </si>
  <si>
    <t>9010002030</t>
  </si>
  <si>
    <t>9010003010</t>
  </si>
  <si>
    <t>9010003030</t>
  </si>
  <si>
    <t>9010006010</t>
  </si>
  <si>
    <t>0104</t>
  </si>
  <si>
    <t>0310106010</t>
  </si>
  <si>
    <t>0330206030</t>
  </si>
  <si>
    <t>0660506010</t>
  </si>
  <si>
    <t>0710106010</t>
  </si>
  <si>
    <t>9020006010</t>
  </si>
  <si>
    <t>9020008400</t>
  </si>
  <si>
    <t>0105</t>
  </si>
  <si>
    <t>9020051200</t>
  </si>
  <si>
    <t>0106</t>
  </si>
  <si>
    <t>0330105030</t>
  </si>
  <si>
    <t>9030005010</t>
  </si>
  <si>
    <t>0107</t>
  </si>
  <si>
    <t>90200М9150</t>
  </si>
  <si>
    <t>0111</t>
  </si>
  <si>
    <t>90200М9130</t>
  </si>
  <si>
    <t>0113</t>
  </si>
  <si>
    <t>0140113070</t>
  </si>
  <si>
    <t>03102М2030</t>
  </si>
  <si>
    <t>03103М2040</t>
  </si>
  <si>
    <t>03105М2050</t>
  </si>
  <si>
    <t>0310713060</t>
  </si>
  <si>
    <t>03107М0200</t>
  </si>
  <si>
    <t>03107М0910</t>
  </si>
  <si>
    <t>03107М0920</t>
  </si>
  <si>
    <t>03107М0930</t>
  </si>
  <si>
    <t>03107М0940</t>
  </si>
  <si>
    <t>03107М1010</t>
  </si>
  <si>
    <t>03107М1020</t>
  </si>
  <si>
    <t>03107М1070</t>
  </si>
  <si>
    <t>03107М4040</t>
  </si>
  <si>
    <t>03303М2990</t>
  </si>
  <si>
    <t>06604М1080</t>
  </si>
  <si>
    <t>9020054690</t>
  </si>
  <si>
    <t>9020075540</t>
  </si>
  <si>
    <t>9020075550</t>
  </si>
  <si>
    <t>90200М9090</t>
  </si>
  <si>
    <t>90200М9100</t>
  </si>
  <si>
    <t>90200М9160</t>
  </si>
  <si>
    <t>90200М9170</t>
  </si>
  <si>
    <t>0300</t>
  </si>
  <si>
    <t>0304</t>
  </si>
  <si>
    <t>9020059300</t>
  </si>
  <si>
    <t>902005930F</t>
  </si>
  <si>
    <t>0309</t>
  </si>
  <si>
    <t>9040013060</t>
  </si>
  <si>
    <t>90400М0200</t>
  </si>
  <si>
    <t>0314</t>
  </si>
  <si>
    <t>01601М2990</t>
  </si>
  <si>
    <t>01602М2990</t>
  </si>
  <si>
    <t>01604М2320</t>
  </si>
  <si>
    <t>10001М2340</t>
  </si>
  <si>
    <t>10003М2380</t>
  </si>
  <si>
    <t>0400</t>
  </si>
  <si>
    <t>0405</t>
  </si>
  <si>
    <t>0460275590</t>
  </si>
  <si>
    <t>04602М2590</t>
  </si>
  <si>
    <t>0408</t>
  </si>
  <si>
    <t>01701М2910</t>
  </si>
  <si>
    <t>01701М2990</t>
  </si>
  <si>
    <t>01701М6010</t>
  </si>
  <si>
    <t>0170276600</t>
  </si>
  <si>
    <t>0409</t>
  </si>
  <si>
    <t>0410249100</t>
  </si>
  <si>
    <t>04102S9100</t>
  </si>
  <si>
    <t>04102М2550</t>
  </si>
  <si>
    <t>04102М2560</t>
  </si>
  <si>
    <t>04102М2570</t>
  </si>
  <si>
    <t>09001М2290</t>
  </si>
  <si>
    <t>0410</t>
  </si>
  <si>
    <t>0320370570</t>
  </si>
  <si>
    <t>03203S0570</t>
  </si>
  <si>
    <t>9050013060</t>
  </si>
  <si>
    <t>9050071100</t>
  </si>
  <si>
    <t>90500S1100</t>
  </si>
  <si>
    <t>90500М0910</t>
  </si>
  <si>
    <t>90500М0920</t>
  </si>
  <si>
    <t>90500М0930</t>
  </si>
  <si>
    <t>90500М0940</t>
  </si>
  <si>
    <t>90500М1990</t>
  </si>
  <si>
    <t>0412</t>
  </si>
  <si>
    <t>0170175610</t>
  </si>
  <si>
    <t>02101М2990</t>
  </si>
  <si>
    <t>02102М2990</t>
  </si>
  <si>
    <t>02201М2990</t>
  </si>
  <si>
    <t>03106М2060</t>
  </si>
  <si>
    <t>9020075510</t>
  </si>
  <si>
    <t>0500</t>
  </si>
  <si>
    <t>0501</t>
  </si>
  <si>
    <t>0450170850</t>
  </si>
  <si>
    <t>04501S0850</t>
  </si>
  <si>
    <t>04501М2600</t>
  </si>
  <si>
    <t>04501М2650</t>
  </si>
  <si>
    <t>04502М2670</t>
  </si>
  <si>
    <t>04502М2690</t>
  </si>
  <si>
    <t>0502</t>
  </si>
  <si>
    <t>04301М2460</t>
  </si>
  <si>
    <t>04301М2640</t>
  </si>
  <si>
    <t>04302М2470</t>
  </si>
  <si>
    <t>0440171240</t>
  </si>
  <si>
    <t>04401S1240</t>
  </si>
  <si>
    <t>04401М2480</t>
  </si>
  <si>
    <t>04402М2490</t>
  </si>
  <si>
    <t>04403М2930</t>
  </si>
  <si>
    <t>04403М4130</t>
  </si>
  <si>
    <t>04502М2680</t>
  </si>
  <si>
    <t>0503</t>
  </si>
  <si>
    <t>04201М2610</t>
  </si>
  <si>
    <t>04201М2620</t>
  </si>
  <si>
    <t>04201М2630</t>
  </si>
  <si>
    <t>04202М2860</t>
  </si>
  <si>
    <t>04601М2700</t>
  </si>
  <si>
    <t>04601М2710</t>
  </si>
  <si>
    <t>0460271220</t>
  </si>
  <si>
    <t>04602S1220</t>
  </si>
  <si>
    <t>04602М2500</t>
  </si>
  <si>
    <t>04603М2710</t>
  </si>
  <si>
    <t>04603М2730</t>
  </si>
  <si>
    <t>04603М2890</t>
  </si>
  <si>
    <t>04604М0910</t>
  </si>
  <si>
    <t>04604М0920</t>
  </si>
  <si>
    <t>04604М0930</t>
  </si>
  <si>
    <t>04604М0940</t>
  </si>
  <si>
    <t>04604М4020</t>
  </si>
  <si>
    <t>04701М2800</t>
  </si>
  <si>
    <t>04701М2810</t>
  </si>
  <si>
    <t>04701М2840</t>
  </si>
  <si>
    <t>04703М2990</t>
  </si>
  <si>
    <t>08001М2520</t>
  </si>
  <si>
    <t>08002М2510</t>
  </si>
  <si>
    <t>0800371090</t>
  </si>
  <si>
    <t>08003S1090</t>
  </si>
  <si>
    <t>08003М2900</t>
  </si>
  <si>
    <t>08004М2920</t>
  </si>
  <si>
    <t>080F271210</t>
  </si>
  <si>
    <t>080F2S1210</t>
  </si>
  <si>
    <t>905К077140</t>
  </si>
  <si>
    <t>0505</t>
  </si>
  <si>
    <t>0460713060</t>
  </si>
  <si>
    <t>04607М0200</t>
  </si>
  <si>
    <t>04607М9090</t>
  </si>
  <si>
    <t>909К077130</t>
  </si>
  <si>
    <t>0600</t>
  </si>
  <si>
    <t>0605</t>
  </si>
  <si>
    <t>01801М2990</t>
  </si>
  <si>
    <t>01802М2870</t>
  </si>
  <si>
    <t>04602М2990</t>
  </si>
  <si>
    <t>0700</t>
  </si>
  <si>
    <t>0701</t>
  </si>
  <si>
    <t>0510113060</t>
  </si>
  <si>
    <t>0510171080</t>
  </si>
  <si>
    <t>0510171100</t>
  </si>
  <si>
    <t>0510175310</t>
  </si>
  <si>
    <t>05101P1100</t>
  </si>
  <si>
    <t>05101S1100</t>
  </si>
  <si>
    <t>05101М0910</t>
  </si>
  <si>
    <t>05101М0920</t>
  </si>
  <si>
    <t>05101М0930</t>
  </si>
  <si>
    <t>05101М0940</t>
  </si>
  <si>
    <t>05102М1700</t>
  </si>
  <si>
    <t>051P252320</t>
  </si>
  <si>
    <t>0702</t>
  </si>
  <si>
    <t>0510153030</t>
  </si>
  <si>
    <t>0510173030</t>
  </si>
  <si>
    <t>05101М1200</t>
  </si>
  <si>
    <t>05101М1410</t>
  </si>
  <si>
    <t>051E151690</t>
  </si>
  <si>
    <t>051E155200</t>
  </si>
  <si>
    <t>0520171040</t>
  </si>
  <si>
    <t>0520171250</t>
  </si>
  <si>
    <t>0520175320</t>
  </si>
  <si>
    <t>05201L3040</t>
  </si>
  <si>
    <t>05201S1040</t>
  </si>
  <si>
    <t>05201S1250</t>
  </si>
  <si>
    <t>0703</t>
  </si>
  <si>
    <t>02301М0730</t>
  </si>
  <si>
    <t>05101М1010</t>
  </si>
  <si>
    <t>05101М2100</t>
  </si>
  <si>
    <t>0610113060</t>
  </si>
  <si>
    <t>0610171100</t>
  </si>
  <si>
    <t>06101S1100</t>
  </si>
  <si>
    <t>06101М0910</t>
  </si>
  <si>
    <t>06101М0920</t>
  </si>
  <si>
    <t>06101М0930</t>
  </si>
  <si>
    <t>06101М0940</t>
  </si>
  <si>
    <t>0707</t>
  </si>
  <si>
    <t>0110113060</t>
  </si>
  <si>
    <t>01101М0910</t>
  </si>
  <si>
    <t>01101М0920</t>
  </si>
  <si>
    <t>01101М0930</t>
  </si>
  <si>
    <t>01101М0940</t>
  </si>
  <si>
    <t>01101М2990</t>
  </si>
  <si>
    <t>01102М1010</t>
  </si>
  <si>
    <t>01301М2990</t>
  </si>
  <si>
    <t>0540171070</t>
  </si>
  <si>
    <t>05401S1070</t>
  </si>
  <si>
    <t>05401М1230</t>
  </si>
  <si>
    <t>05401М1250</t>
  </si>
  <si>
    <t>05401М2190</t>
  </si>
  <si>
    <t>05401М2240</t>
  </si>
  <si>
    <t>905К077160</t>
  </si>
  <si>
    <t>909К077160</t>
  </si>
  <si>
    <t>0709</t>
  </si>
  <si>
    <t>05102М1100</t>
  </si>
  <si>
    <t>05102М1220</t>
  </si>
  <si>
    <t>05102М1260</t>
  </si>
  <si>
    <t>05102М2110</t>
  </si>
  <si>
    <t>0510513060</t>
  </si>
  <si>
    <t>05105М0910</t>
  </si>
  <si>
    <t>05105М0920</t>
  </si>
  <si>
    <t>05105М0930</t>
  </si>
  <si>
    <t>05105М0940</t>
  </si>
  <si>
    <t>0510613060</t>
  </si>
  <si>
    <t>05106М0910</t>
  </si>
  <si>
    <t>05106М0920</t>
  </si>
  <si>
    <t>05106М0930</t>
  </si>
  <si>
    <t>05106М0940</t>
  </si>
  <si>
    <t>0510713060</t>
  </si>
  <si>
    <t>05107М0910</t>
  </si>
  <si>
    <t>05107М0920</t>
  </si>
  <si>
    <t>05107М0930</t>
  </si>
  <si>
    <t>05107М0940</t>
  </si>
  <si>
    <t>05107М1090</t>
  </si>
  <si>
    <t>0520113060</t>
  </si>
  <si>
    <t>05201М0910</t>
  </si>
  <si>
    <t>05201М0920</t>
  </si>
  <si>
    <t>05201М0930</t>
  </si>
  <si>
    <t>05201М0940</t>
  </si>
  <si>
    <t>0800</t>
  </si>
  <si>
    <t>0801</t>
  </si>
  <si>
    <t>02301М6810</t>
  </si>
  <si>
    <t>02301М6820</t>
  </si>
  <si>
    <t>0620113060</t>
  </si>
  <si>
    <t>0620171100</t>
  </si>
  <si>
    <t>06201S1100</t>
  </si>
  <si>
    <t>06201М0910</t>
  </si>
  <si>
    <t>06201М0920</t>
  </si>
  <si>
    <t>06201М0930</t>
  </si>
  <si>
    <t>06201М0940</t>
  </si>
  <si>
    <t>0630113060</t>
  </si>
  <si>
    <t>0630171100</t>
  </si>
  <si>
    <t>06301S1100</t>
  </si>
  <si>
    <t>06301М0910</t>
  </si>
  <si>
    <t>06301М0920</t>
  </si>
  <si>
    <t>06301М0930</t>
  </si>
  <si>
    <t>06301М0940</t>
  </si>
  <si>
    <t>06301М1050</t>
  </si>
  <si>
    <t>0630271060</t>
  </si>
  <si>
    <t>06302S1060</t>
  </si>
  <si>
    <t>06302М1010</t>
  </si>
  <si>
    <t>06302М1020</t>
  </si>
  <si>
    <t>0640113060</t>
  </si>
  <si>
    <t>06401М0910</t>
  </si>
  <si>
    <t>06401М0920</t>
  </si>
  <si>
    <t>06401М0930</t>
  </si>
  <si>
    <t>06401М0940</t>
  </si>
  <si>
    <t>0804</t>
  </si>
  <si>
    <t>06501L2990</t>
  </si>
  <si>
    <t>06501М2990</t>
  </si>
  <si>
    <t>0660113060</t>
  </si>
  <si>
    <t>06601М0910</t>
  </si>
  <si>
    <t>06601М0920</t>
  </si>
  <si>
    <t>06601М0940</t>
  </si>
  <si>
    <t>0660313060</t>
  </si>
  <si>
    <t>06603М0910</t>
  </si>
  <si>
    <t>06603М0920</t>
  </si>
  <si>
    <t>06603М0940</t>
  </si>
  <si>
    <t>06606М2180</t>
  </si>
  <si>
    <t>1000</t>
  </si>
  <si>
    <t>1001</t>
  </si>
  <si>
    <t>01401М8900</t>
  </si>
  <si>
    <t>1003</t>
  </si>
  <si>
    <t>0460575230</t>
  </si>
  <si>
    <t>0530275200</t>
  </si>
  <si>
    <t>0530275210</t>
  </si>
  <si>
    <t>0530275250</t>
  </si>
  <si>
    <t>9020075100</t>
  </si>
  <si>
    <t>9020075110</t>
  </si>
  <si>
    <t>1004</t>
  </si>
  <si>
    <t>0510175360</t>
  </si>
  <si>
    <t>0510175370</t>
  </si>
  <si>
    <t>0530175340</t>
  </si>
  <si>
    <t>0530175350</t>
  </si>
  <si>
    <t>0530175520</t>
  </si>
  <si>
    <t>9020075530</t>
  </si>
  <si>
    <t>9020075560</t>
  </si>
  <si>
    <t>9020075570</t>
  </si>
  <si>
    <t>1006</t>
  </si>
  <si>
    <t>01502М2280</t>
  </si>
  <si>
    <t>1100</t>
  </si>
  <si>
    <t>1105</t>
  </si>
  <si>
    <t>0120113060</t>
  </si>
  <si>
    <t>01201М0910</t>
  </si>
  <si>
    <t>01201М0920</t>
  </si>
  <si>
    <t>01201М0930</t>
  </si>
  <si>
    <t>01201М0940</t>
  </si>
  <si>
    <t>01201М2990</t>
  </si>
  <si>
    <t>02301М6110</t>
  </si>
  <si>
    <t>1200</t>
  </si>
  <si>
    <t>1202</t>
  </si>
  <si>
    <t>0660413060</t>
  </si>
  <si>
    <t>06604М0910</t>
  </si>
  <si>
    <t>06604М0920</t>
  </si>
  <si>
    <t>06604М0930</t>
  </si>
  <si>
    <t>06604М0940</t>
  </si>
  <si>
    <t>1300</t>
  </si>
  <si>
    <t>1301</t>
  </si>
  <si>
    <t>07102М2140</t>
  </si>
  <si>
    <t>Исполнено за 2019 год</t>
  </si>
  <si>
    <t>Расходы на обеспечение органов местного самоуправления</t>
  </si>
  <si>
    <t>Расходы на выплаты по оплате труда работников органов местного самоуправления</t>
  </si>
  <si>
    <t>9030006010</t>
  </si>
  <si>
    <t>Прочие направления расходов муниципальных программ</t>
  </si>
  <si>
    <t>Компенсация расходов на оплату стоимости проезда и провоза багажа к месту использования отпуска и обратно лицам, работающим в организациях, финансируемых из местного бюджета</t>
  </si>
  <si>
    <t>Расходы муниципальных бюджетных и автономных учреждений на оплату труда и начислений на выплаты по оплате труда</t>
  </si>
  <si>
    <t>Расходы муниципальных бюджетных и автономных учреждений на содержание имущества</t>
  </si>
  <si>
    <t>Расходы муниципальных бюджетных и автономных учреждений на оплату коммунальных услуг</t>
  </si>
  <si>
    <t>Прочие расходы муниципальных бюджетных и автономных учреждений на обеспечение деятельности (оказание услуг)</t>
  </si>
  <si>
    <t>Приобретение основных средств для оснащения учреждений</t>
  </si>
  <si>
    <t>90500М1010</t>
  </si>
  <si>
    <t>Ремонт и капитальный ремонт муниципальных учреждений</t>
  </si>
  <si>
    <t>Расходы, связанные с проведением праздничных общегородских мероприятий</t>
  </si>
  <si>
    <t>90500М1050</t>
  </si>
  <si>
    <t>Расходы муниципальных учреждений, связанные с организацией и проведением официальных приемов</t>
  </si>
  <si>
    <t>90500М1060</t>
  </si>
  <si>
    <t>Обеспечение деятельности по приему вызовов экстренных оперативных служб по единому номеру "112"</t>
  </si>
  <si>
    <t>01603М2370</t>
  </si>
  <si>
    <t>Организация осуществления органами местного самоуправления государственных полномочий по отлову и содержанию безнадзорных животных (субвенция бюджетам муниципальных образований)</t>
  </si>
  <si>
    <t>0460275600</t>
  </si>
  <si>
    <t>Иные межбюджетные трансферты из областного бюджета бюджетам муниципальных образований для осуществления расходов, связанных с предоставлением субсидий организациям, осуществляющим регулярные перевозки пассажиров и багажа на муниципальных маршрутах</t>
  </si>
  <si>
    <t>0170177110</t>
  </si>
  <si>
    <t>Выплаты по решениям судов и оплата государственной пошлины, расходы по совершению исполнительных действий</t>
  </si>
  <si>
    <t>90400М9090</t>
  </si>
  <si>
    <t>Субсидия на реализацию мероприятий муниципальных программ развития малого и среднего предпринимательства</t>
  </si>
  <si>
    <t>0210270550</t>
  </si>
  <si>
    <t>Реализация мероприятий муниципальных программ развития малого и среднего предпринимательства</t>
  </si>
  <si>
    <t>02102S0550</t>
  </si>
  <si>
    <t>Мероприятия, связанные с капитальным ремонтом муниципальных жилых помещений</t>
  </si>
  <si>
    <t>04501М2660</t>
  </si>
  <si>
    <t>Исполнение судебных актов по искам к муниципальному образованию и постановлений судебных приставов о взыскании расходов по совершению исполнительных действий с муниципального образования</t>
  </si>
  <si>
    <t>Установка (демонтаж) элементов прочего благоустройства</t>
  </si>
  <si>
    <t>04601М2730</t>
  </si>
  <si>
    <t>Строительство (реконструкция) элементов прочего благоустройства</t>
  </si>
  <si>
    <t>04601М2740</t>
  </si>
  <si>
    <t>0460413060</t>
  </si>
  <si>
    <t>Расширение кладбищ</t>
  </si>
  <si>
    <t>04604М4010</t>
  </si>
  <si>
    <t>Субсидии муниципальным образованиям на реализацию проектов по поддержке местных инициатив</t>
  </si>
  <si>
    <t>0470171090</t>
  </si>
  <si>
    <t>Софинансирование на реализацию проектов по поддержке местных инициатив</t>
  </si>
  <si>
    <t>04701S1090</t>
  </si>
  <si>
    <t>Финансирование мероприятий по благоустройству территории муниципального образования в рамках федерального приоритетного проекта по формированию комфортной городской среды</t>
  </si>
  <si>
    <t>080F255550</t>
  </si>
  <si>
    <t>Озеленение территории, прилегающей к памятникам</t>
  </si>
  <si>
    <t>90500М9500</t>
  </si>
  <si>
    <t>Реализация мероприятий в рамках государственной программы Российской Федерации "Доступная среда" на 2011 - 2020 годы</t>
  </si>
  <si>
    <t>01502L0270</t>
  </si>
  <si>
    <t>Субсидия на софинансирование капитальных вложений в объекты муниципальной собственности</t>
  </si>
  <si>
    <t>0510474000</t>
  </si>
  <si>
    <t>Софинансирование строительства объектов социального и производственного комплексов, в том числе объектов общегражданского назначения, жилья, инфраструктуры</t>
  </si>
  <si>
    <t>05104S4000</t>
  </si>
  <si>
    <t>Организация и проведения аттестационной экспертизы руководящих работников образовательных организаций</t>
  </si>
  <si>
    <t>05102М1710</t>
  </si>
  <si>
    <t>Приобретение основных средств для оснащения муниципальных учреждений</t>
  </si>
  <si>
    <t>05105М1010</t>
  </si>
  <si>
    <t>Субсидии на организацию и проведение массовых меропиятий в сфере культуры (на конкурсной основе)</t>
  </si>
  <si>
    <t>Субсидии на организацию деятельности клубных формирований (на конкурсной основе)</t>
  </si>
  <si>
    <t xml:space="preserve">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</si>
  <si>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</si>
  <si>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Судебная система</t>
  </si>
  <si>
    <t xml:space="preserve"> Обеспечение деятельности финансовых, налоговых и таможенных органов и органов финансового (финансово-бюджетного) надзора</t>
  </si>
  <si>
    <t xml:space="preserve"> Обеспечение проведения выборов и референдумов</t>
  </si>
  <si>
    <t xml:space="preserve"> Резервные фонды</t>
  </si>
  <si>
    <t xml:space="preserve"> Другие общегосударственные вопросы</t>
  </si>
  <si>
    <t xml:space="preserve"> Органы юстиции</t>
  </si>
  <si>
    <t xml:space="preserve"> Защита населения и территории от чрезвычайных ситуаций природного и техногенного характера, гражданская оборона</t>
  </si>
  <si>
    <t xml:space="preserve"> Другие вопросы в области национальной безопасности и правоохранительной деятельности</t>
  </si>
  <si>
    <t xml:space="preserve"> Сельское хозяйство и рыболовство</t>
  </si>
  <si>
    <t xml:space="preserve"> Транспорт</t>
  </si>
  <si>
    <t xml:space="preserve"> Дорожное хозяйство (дорожные фонды)</t>
  </si>
  <si>
    <t xml:space="preserve"> Связь и информатика</t>
  </si>
  <si>
    <t xml:space="preserve"> Другие вопросы в области национальной экономики</t>
  </si>
  <si>
    <t xml:space="preserve"> Жилищное хозяйство</t>
  </si>
  <si>
    <t xml:space="preserve"> Коммунальное хозяйство</t>
  </si>
  <si>
    <t xml:space="preserve"> Благоустройство</t>
  </si>
  <si>
    <t xml:space="preserve"> Другие вопросы в области жилищно-коммунального хозяйства</t>
  </si>
  <si>
    <t xml:space="preserve"> Другие вопросы в области охраны окружающей среды</t>
  </si>
  <si>
    <t xml:space="preserve"> Дошкольное образование</t>
  </si>
  <si>
    <t xml:space="preserve"> Общее образование</t>
  </si>
  <si>
    <t xml:space="preserve"> Дополнительное образование детей</t>
  </si>
  <si>
    <t xml:space="preserve"> Молодежная политика</t>
  </si>
  <si>
    <t xml:space="preserve"> Другие вопросы в области образования</t>
  </si>
  <si>
    <t xml:space="preserve"> Культура</t>
  </si>
  <si>
    <t xml:space="preserve"> Другие вопросы в области культуры, кинематографии</t>
  </si>
  <si>
    <t xml:space="preserve"> Пенсионное обеспечение</t>
  </si>
  <si>
    <t xml:space="preserve"> Социальное обеспечение населения</t>
  </si>
  <si>
    <t xml:space="preserve"> Охрана семьи и детства</t>
  </si>
  <si>
    <t xml:space="preserve"> Другие вопросы в области физической культуры и спорта</t>
  </si>
  <si>
    <t xml:space="preserve"> Периодическая печать и издательства</t>
  </si>
  <si>
    <t xml:space="preserve"> Обслуживание государственного (муниципального) внутреннего долга</t>
  </si>
  <si>
    <t>ОБЩЕГОСУДАРСТВЕННЫЕ ВОПРОСЫ</t>
  </si>
  <si>
    <t>Расходы на выплаты по оплате труда главы муниципального образования</t>
  </si>
  <si>
    <t>Расходы на обеспечение функций главы муниципального образования</t>
  </si>
  <si>
    <t>Расходы на выплаты по оплате труда председателя представительного органа муниципального образования</t>
  </si>
  <si>
    <t>Расходы на обеспечение функций председателя представительного органа муниципального образования</t>
  </si>
  <si>
    <t>Расходы по оплате труда депутатов представительного органа муниципального образования</t>
  </si>
  <si>
    <t>Расходы на обеспечение функций депутатов представительного органа муниципального образования</t>
  </si>
  <si>
    <t>Расходы на компенсационные выплаты, осуществляемые при предоставлении социальных гарантий муниципальным служащим, уволенным по сокращению штатной численности работников органов местного самоуправления в связи с проведением мероприятий по оптимизации деятельности органов местного самоуправления и сокращению расходов на их содержание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</si>
  <si>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</si>
  <si>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Расходы на обеспечение функций руководителя контрольно - счетной палаты муниципального образования и его заместителей</t>
  </si>
  <si>
    <t>Расходы на выплаты по оплате труда руководителя контрольно-счетной палаты муниципального образования и его заместителей</t>
  </si>
  <si>
    <t>Обеспечение проведения выборов и референдумов в ЗАТО г. Североморск</t>
  </si>
  <si>
    <t>Резервный фонд Администрации ЗАТО г. Североморск</t>
  </si>
  <si>
    <t>Компенсация расходов на оплату стоимости проезда и провоза багажа при переезде лиц (работников), а также членов из семей, при заключении (расторжении) трудовых договоров (контрактов) с организациями, финансируемыми из местного бюджета</t>
  </si>
  <si>
    <t>Расходы связанные с обеспечением проведения оценки рыночной стоимости объектов муниципального фонда</t>
  </si>
  <si>
    <t>Расходы связанные с обеспечением изготовления технической документации и технических заключений на объекты недвижимости и организация мероприятий по вовлечению в хозяйственных оборот</t>
  </si>
  <si>
    <t>Расходы связанные с содержанием, обслуживанием, обеспечением сохранности, утилизацией имущества казны муниципального образования</t>
  </si>
  <si>
    <t>Расходы на обеспечение деятельности (оказание услуг) подведомственных учреждений - муниципальных казенных учреждений</t>
  </si>
  <si>
    <t>Расходы на содержание и ремонт объектов муниципального имущества ЗАТО г.Североморск, находящегося в оперативном управлении учреждений</t>
  </si>
  <si>
    <t>Строительно-монтажные работы на объектах муниципального имущества ЗАТО г.Североморск, находящегося в оперативном управлении учреждений</t>
  </si>
  <si>
    <t>Прочие направления расходов муниципальной программы</t>
  </si>
  <si>
    <t>Расходы, связанные с информированием о деятельности органов местного самоуправления</t>
  </si>
  <si>
    <t>Проведение Всероссийской перепеси населения 2020 года</t>
  </si>
  <si>
    <t>Субвенция на осуществление органами местного самоуправления отдельных государственных полномочий Мурманской области по определению перечня должностных лиц, уполномоченных составлять протоколы об административных правонарушениях, предусмотренных Законом Мурманской области "Об административных правонарушениях"</t>
  </si>
  <si>
    <t>Субвенция на реализацию Закона Мурманской области "Об административных комиссиях"</t>
  </si>
  <si>
    <t>Расходы на оплату единовременных, вступительных, организационных, членских взносов и сборов</t>
  </si>
  <si>
    <t>Расходы, связанные с организацией и проведением общегородских мероприятий</t>
  </si>
  <si>
    <t>НАЦИОНАЛЬНАЯ БЕЗОПАСНОСТЬ И ПРАВООХРАНИТЕЛЬНАЯ ДЕЯТЕЛЬНОСТЬ</t>
  </si>
  <si>
    <t>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№ 143-ФЗ "Об актах гражданского состояния" полномочий Российской Федерации на государственную регистрацию актов гражданского состояния</t>
  </si>
  <si>
    <t>Осуществление переданных полномочий Российской Федерации на государственную регистрацию актов гражданского состояния за счет средств резервного фонда Правительства Российской Федерации</t>
  </si>
  <si>
    <t>Мероприятия, связанные с поощрением наиболее отлтчившихся граждан, принимавших наиболее активное участие в охране общественного порядка</t>
  </si>
  <si>
    <t>Мероприятия по инженерно - техническому укреплению объектов</t>
  </si>
  <si>
    <t>Проведение информационно-пропагандистских мероприятий, разъяснительной работы среди населения, направленных на повышение бдительности граждан и готовности к действиям в случае террористических угроз и чрезвычайных ситуаций</t>
  </si>
  <si>
    <t>НАЦИОНАЛЬНАЯ ЭКОНОМИКА</t>
  </si>
  <si>
    <t>Субвенция бюджетам муниципальных образований Мурманской области на осуществление деятельности по отлову и содержанию животных без владельцев</t>
  </si>
  <si>
    <t>Расходы на содержание животных без владельцев, переданных в муниципальную собственность</t>
  </si>
  <si>
    <t>Осуществление регулярных перевозок пассажиров и багажа автомобильным транспортом по регулируемым тарифам на муниципальных маршрутах в границах ЗАТО г. Североморск</t>
  </si>
  <si>
    <t>Субсидия на возмещение недополученных доходов транспортным организациям, осуществляющим регулярные перевозки пассажиров и багажа на муниципальных маршрутах по регулярным тарифам, не обеспечивающим возмещение понесенных затрат</t>
  </si>
  <si>
    <t>Субвенции на реализацию Закона Мурманской области "О предоставлении льготного проезда на городском электрическом и автомобильном транспорте общего пользования обучающимся государственных областных и муниципальных образовательных организаций Мурманской области"</t>
  </si>
  <si>
    <t>Субсидии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</si>
  <si>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Софинансирование расходов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</t>
  </si>
  <si>
    <t>Содержание автомобильных дорог общего пользования и инженерных сооружений на них в границах городских округов</t>
  </si>
  <si>
    <t>Ремонт автомобильных дорог общего пользования местного значения, включая ремонт элементов их обустройства и защитных и искусственных дорожных сооружений</t>
  </si>
  <si>
    <t>Капитальный ремонт и реконструкция автомобильных дорог общего пользования местного значения, включая капитальный ремонт и реконструкцию элементов их обустройства и защитных и искусственных дорожных сооружений</t>
  </si>
  <si>
    <t>Улучшение дорожных условий для участников дорожного движения</t>
  </si>
  <si>
    <t>Субсидия на техническое сопровождение программного обеспечения "Система автоматизированного рабочего места муниципального образования"</t>
  </si>
  <si>
    <t>Софинансирование расходов на техническое сопровождение программного обеспечения "Система автоматизированного рабочего места муниципального образования"</t>
  </si>
  <si>
    <t>Субсидии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</t>
  </si>
  <si>
    <t>Софинансирование расходов, направляемых на оплату труда и начисления на выплаты по оплате труда работникам муниципальных учреждений</t>
  </si>
  <si>
    <t>Расходы бюджетных и автономных учреждений на выплаты по решениям судов, оплате государственной пошлины, расходы по совершению исполнительных действий</t>
  </si>
  <si>
    <t>Субвенция на осуществление отдельных государственных полномочий по установлению регулируемых тарифов на перевозки пассажиров и багажа автомобильным транспортом и городским наземным электрическим транспортом</t>
  </si>
  <si>
    <t>Расходы на формирование земельных участков, проведение оценки рыночной стоимости земельных участков и организация аукционов по продаже права аренды</t>
  </si>
  <si>
    <t>Субвенция на осуществление органами местного самоуправления муниципальных образований Мурманской области со статусом городского округа и муниципального района отдельных государственных полномочий по сбору сведений для формирования и ведения торгового реестра</t>
  </si>
  <si>
    <t>ЖИЛИЩНО-КОММУНАЛЬНОЕ ХОЗЯЙСТВО</t>
  </si>
  <si>
    <t>Субсидия на софинансирование расходных обязательств муниципальных образований на оплату взносов на капитальный ремонт за муниципальный жилой фонд</t>
  </si>
  <si>
    <t>Софинансирование расходных обязательств по оплате взносов на капитальный ремонт за муниципальный жилой фонд</t>
  </si>
  <si>
    <t>Взносы на капитальный ремонт общего имущества в многоквартирных домах в части, приходящейся на муниципальные жилые помещения (корректировка оплаты прошлых периодов)</t>
  </si>
  <si>
    <t>Взносы на капитальный ремонт общего имущества в многоквартирных домах в части, приходящейся на муниципальные нежилые помещения</t>
  </si>
  <si>
    <t>Содержание пустующих муниципальных жилых помещений</t>
  </si>
  <si>
    <t>Обеспечение сохранности пустующего муниципального жилищного фонда</t>
  </si>
  <si>
    <t>Установка индивидуальных приборов учета используемых энергоресурсов в муниципальных жилых помещениях</t>
  </si>
  <si>
    <t>Возмещение нанимателям муниципальных жилых помещений расходов по установке индивидуальных приборов учета энергоресурсов</t>
  </si>
  <si>
    <t>Внедрение энергосберегающих технологий при эксплуатации сетей уличного освещения</t>
  </si>
  <si>
    <t>Субсидии бюджетам муниципальных образований, предоставляемых в 2020 году в целях обеспечения надежности системы теплоснабжения</t>
  </si>
  <si>
    <t>Софинансирование субсидии из областного бюджета, предоставляемой в 2020 году в целях обеспечения надежности системы теплоснабжения</t>
  </si>
  <si>
    <t>Восстановление работоспособности объектов коммунальной инфраструктуры</t>
  </si>
  <si>
    <t>Разработка и утверждение схемы теплоснабжения и водоснабжения, программы комплексного развития систем коммунальной инфраструктуры</t>
  </si>
  <si>
    <t>Реализация мероприятий по организации обеспечения теплоснабжения многоквартирных домов муниципального образования ЗАТО г. Североморск</t>
  </si>
  <si>
    <t>Реализация мероприятий. связанных со строительством котельной установки для нужд отопления и горячего водоснабжения</t>
  </si>
  <si>
    <t>Оплата коммунальных услуг по пустующим муниципальным жилым помещениям</t>
  </si>
  <si>
    <t>Содержание и техническое обслуживание объектов наружного освещения</t>
  </si>
  <si>
    <t>Ремонт объектов наружного освещения</t>
  </si>
  <si>
    <t>Капитальный ремонт объектов наружного освещения</t>
  </si>
  <si>
    <t>Увеличение общей протяженности линий сети уличного освещения</t>
  </si>
  <si>
    <t>Содержание и техническое обслуживание элементов прочего благоустройства</t>
  </si>
  <si>
    <t>Ремонт элементов прочего благоустройства</t>
  </si>
  <si>
    <t>Субсидии муниципальным образованиям на снос аварийных расселенных жилых домов</t>
  </si>
  <si>
    <t>Софинансирование субсидии из областного бюджета на снос аварийных расселенных жилых домов</t>
  </si>
  <si>
    <t>Мероприятия по сносу объектов капитального строительства</t>
  </si>
  <si>
    <t>Праздничное оформление территории муниципального образования</t>
  </si>
  <si>
    <t>Строительство кладбищ</t>
  </si>
  <si>
    <t>Содержание объектов озеленения</t>
  </si>
  <si>
    <t>Ремонт объектов озеленения</t>
  </si>
  <si>
    <t>Установка (демонтаж) элементов обустройства парков и скверов</t>
  </si>
  <si>
    <t>Прочие мероприятия по благоустройству дворовых территорий</t>
  </si>
  <si>
    <t>Прочие мероприятия по благоустройству общественных территорий</t>
  </si>
  <si>
    <t>Субсидия бюджетам муниципальных образований на реализацию проектов по поддержке местных инициатив</t>
  </si>
  <si>
    <t>Софинансирование расходов на реализацию проектов по поддержке местных инициатив</t>
  </si>
  <si>
    <t>Прочие мероприятия по поддержке местных инициатив</t>
  </si>
  <si>
    <t>Подготовительные работы, направленные на развитие и модернизацию инфраструктуры городской среды</t>
  </si>
  <si>
    <t>Субсидии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</si>
  <si>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Софинансирование расходов на поддержку муниципальных программ формирования современной городской среды в части выполнения мероприятий по благоустройству дворовых территорий</t>
  </si>
  <si>
    <t>Иные межбюджетные трансферты из областного бюджета бюджетам муниципальных образований на финансовое обеспечение дополнительных мер поддержки в условиях негативного влияния на экономику распространения коронавирусной инфекции (за счет средств резервного фонда Правительства Мурманской области)</t>
  </si>
  <si>
    <t>Иные межбюджетные трансферты из областного бюджета муниципальным бюджетам для организации проведения дезинфекции помещений общего пользования в многоквартирных домах</t>
  </si>
  <si>
    <t>ОХРАНА ОКРУЖАЮЩЕЙ СРЕДЫ</t>
  </si>
  <si>
    <t>Ликвидация несанкционированных свалок</t>
  </si>
  <si>
    <t>ОБРАЗОВАНИЕ</t>
  </si>
  <si>
    <t>Субсидия бюджетам муниципальных образований на софинансирование расходов, направляемых на оплату труда и начисления на выплаты по оплате труда работникам муниципальных учреждений (за счет средств Резервного фонда Правительства Мурманской области)</t>
  </si>
  <si>
    <t>Субвенция на реализацию Закона Мурманской области "О единой субвенции местным бюджетам на финансовое обеспечение образовательной деятельности"</t>
  </si>
  <si>
    <t>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 на оплату труда и начисления на выплаты по оплате труда работникам муниципальных учреждений</t>
  </si>
  <si>
    <t>Развитие кадрового потенциала системы дошкольного, общего и дополнительного образования</t>
  </si>
  <si>
    <t>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</si>
  <si>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</si>
  <si>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>Иные межбюджетные трансферты на ежемесячное денежное вознаграждение за классное руководство педагогическим работникам муниципальных общеобразовательных организаций (за счет средств областного бюджета)</t>
  </si>
  <si>
    <t>Организация и проведение итоговой аттестации</t>
  </si>
  <si>
    <t>Проведение инженерно-геологических изысканий</t>
  </si>
  <si>
    <t>Обновление материально-технической базы для формирования у обучающихся современных технологических и гуманитарных навыков</t>
  </si>
  <si>
    <t>Реализация мероприятий по содействию созданию в субъектах Российской Федерации новых мест в общеобразовательных организациях</t>
  </si>
  <si>
    <t>Субсидия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</si>
  <si>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Субсидия на организацию бесплатного горячего питания обучающихся, получающих начальное общее образование в муниципальных образовательных организациях (за счет областного бюджета)</t>
  </si>
  <si>
    <t>Субвенция на обеспечение бесплатным питанием отдельных категорий обучающихся</t>
  </si>
  <si>
    <t>Организация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</si>
  <si>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Софинансирование расходов на обеспечение бесплатным цельным молоком либо питьевым молоком обучающихся 1-4 классов общеобразовательных учреждений, муниципальных образовательных учреждений для детей дошкольного и младшего школьного возраста</t>
  </si>
  <si>
    <t>Софинансирование расходов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</si>
  <si>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Субсидии на оказание услуг в сфере дополнительного образования (на конкурсной основе)</t>
  </si>
  <si>
    <t>Обеспечение персонифицированного финансирования дополнительного образования детей</t>
  </si>
  <si>
    <t>Субсидия на организацию отдыха детей Мурманской области в муниципальных образовательных организациях</t>
  </si>
  <si>
    <t>Софинансирование расходов на организацию отдыха детей Мурманской области в муниципальных образовательных учреждениях</t>
  </si>
  <si>
    <t>Отдых и оздоровление детей в лагерях дневного пребывания, организованных на базе муниципальных учреждений</t>
  </si>
  <si>
    <t>Организация и финансовое обеспечение трудовых бригад школьников</t>
  </si>
  <si>
    <t>Отдых и оздоровление детей в оздоровительных организациях, расположенных на территории Мурманской области</t>
  </si>
  <si>
    <t>Отдых и оздоровление детей за пределами Мурманской области</t>
  </si>
  <si>
    <t>Иные межбюджетные трансферты из областного бюджета местным бюджетам на финансовое обеспечение организации временного трудоустройства несовершеннолетних граждан в возрасте от 14 до 18 лет в свободное от учебы время в Мурманской области (за счет средств резервного фонда Правительства Мурманской области)</t>
  </si>
  <si>
    <t>Выплаты стипендий и премий одаренным детям и учащейся молодежи ЗАТО г. Североморск, добившихся высоких результатов</t>
  </si>
  <si>
    <t>Выявление и поддержка молодых талантов</t>
  </si>
  <si>
    <t>Обновление содержания и технологий обучения, введение Федеральных государственных образовательных стандартов</t>
  </si>
  <si>
    <t>Создание детского мини-технопарка "Квантолаб"</t>
  </si>
  <si>
    <t>КУЛЬТУРА, КИНЕМАТОГРАФИЯ</t>
  </si>
  <si>
    <t>Субсидия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</si>
  <si>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Софинансирование расходов на проведение ремонтных работ и укрепление материально-технической базы муниципальных учреждений культуры и образования в сфере культуры и искусства</t>
  </si>
  <si>
    <t>Приобретение основных средств для оснащения  муниципальных учреждений</t>
  </si>
  <si>
    <t>Реализация мероприятий федеральной целевой программы "Увековечение памяти погибших при защите Отечества на 2019 - 2024 годы"</t>
  </si>
  <si>
    <t>СОЦИАЛЬНАЯ ПОЛИТИКА</t>
  </si>
  <si>
    <t>Доплаты к пенсиям муниципальных служащих</t>
  </si>
  <si>
    <t>Субвенция на возмещение расходов по гарантированному перечню услуг по погребению</t>
  </si>
  <si>
    <t>Субвенция на предоставление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</si>
  <si>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Субвенция на организацию предоставления мер социальной поддержки по оплате жилого помещения и коммунальных услуг детям-сиротам и детям, оставшимся без попечения родителей, лицам из числа детей-сирот и детей, оставшихся без попечения родителей</t>
  </si>
  <si>
    <t>Субвенция на осуществление ремонта жилых помещений, собственниками которых являются дети-сироты и дети, оставшиеся без попечения родителей, лица из числа детей-сирот и детей, оставшихся без попечения родителей, либо текущего ремонта жилых помещений, право пользования которыми сохранено за детьми-сиротами и детьми, оставшимися без попечения родителей, лицами из числа детей-сирот и детей, оставшихся без попечения родителей</t>
  </si>
  <si>
    <t>Субвенция на организацию предоставления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</si>
  <si>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Субвенция на предоставление мер социальной поддержки по оплате жилого помещения и коммунальных услуг отдельным категориям граждан, работающих в сельских населенных пунктах или поселках городского типа Мурманской области</t>
  </si>
  <si>
    <t>Субвенция на расходы, связанные с выплатой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 (банковские, почтовые услуги, расходы на компенсацию затрат деятельности органов местного самоуправления и учреждений, находящихся в их ведении)</t>
  </si>
  <si>
    <t>Субвенция на выплату компенсации родительской платы за присмотр и уход за детьми, посещающими образовательные организации, реализующие общеобразовательные программы дошкольного образования</t>
  </si>
  <si>
    <t>Субвенция на содержание ребенка в семье опекуна (попечителя) и приемной семье, а также вознаграждение, причитающееся приемному родителю</t>
  </si>
  <si>
    <t>Субвенция на реализацию закона Мурманской области "О патронате" в части финансирования расходов по выплате денежного вознаграждения лицам, осуществляющим постинтернатный патронат в отношении несовершеннолетних и социальный патронат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</si>
  <si>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несовершеннолетних"</t>
  </si>
  <si>
    <t>Субвенция на реализацию Закона Мурманской области "О наделении органов местного самоуправления муниципальных образований со статусом городского округа и муниципального района отдельными государственными полномочиями по опеке и попечительству в отношении совершеннолетних граждан"</t>
  </si>
  <si>
    <t>Субвенция на реализацию Закона Мурманской области "О комиссиях по делам несовершеннолетних и защите их прав в Мурманской области"</t>
  </si>
  <si>
    <t>Субвенция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</si>
  <si>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Обеспечение доступности объектов муниципальной инфраструктуры для маломобильных групп населения</t>
  </si>
  <si>
    <t>ФИЗИЧЕСКАЯ КУЛЬТУРА И СПОРТ</t>
  </si>
  <si>
    <t>Субсидии на организацию и проведение мероприятий в сфере физической культуры и спорта (на конкурсной основе)</t>
  </si>
  <si>
    <t>СРЕДСТВА МАССОВОЙ ИНФОРМАЦИИ</t>
  </si>
  <si>
    <t>ОБСЛУЖИВАНИЕ ГОСУДАРСТВЕННОГО (МУНИЦИПАЛЬНОГО) ДОЛГА</t>
  </si>
  <si>
    <t>Процентные платежи по муниципальному долгу ЗАТО г. Североморск</t>
  </si>
  <si>
    <t>Функционирование высшего должностного лица субъекта Российской Федерации и муниципального образования</t>
  </si>
  <si>
    <t>Мероприятия в области информационно-коммуникационной и телекоммуникационной инфраструктуры информационного общества</t>
  </si>
  <si>
    <t>03201М2400</t>
  </si>
  <si>
    <t>03202М2400</t>
  </si>
  <si>
    <t>03204М2400</t>
  </si>
  <si>
    <t>03205М2400</t>
  </si>
  <si>
    <t>04102S9110</t>
  </si>
  <si>
    <t>Софинансирование расходов на строительство, реконструкцию, ремонт и капитальный ремонт мостов и путепроводов, расположенных на автомобильных дорогах общего пользования местного значения за счет средств дорожного фонда</t>
  </si>
  <si>
    <t>Субсидии бюджетам муниципальных образований на строительство, реконструкцию, ремонт и капитальный ремонт мостов и путепроводов, расположенных на автомобильных дорогах общего пользования местного значения за счет средств дорожного фонда</t>
  </si>
  <si>
    <t>0410249110</t>
  </si>
  <si>
    <t>Разработка Генеральных планов ЗАТО г. Североморск и входящих в него населенных пунктов, а также внесение изменений в них</t>
  </si>
  <si>
    <t>Разработка Правил землепользования и застройки ЗАТО г. Североморск и входящих в него населенных пунктов, а также внесение изменений в них</t>
  </si>
  <si>
    <t>90200М9420</t>
  </si>
  <si>
    <t>90200М9430</t>
  </si>
  <si>
    <t>051P251590</t>
  </si>
  <si>
    <t>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</si>
  <si>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>0510177070</t>
  </si>
  <si>
    <t>Предоставление грантов муниципальным образованиям Мурманской области в целях содействия достижению и (или) поощрения достижения наилучших значений показателей деятельности органов местного самоуправления</t>
  </si>
  <si>
    <t>06101М1100</t>
  </si>
  <si>
    <t>06201L5190</t>
  </si>
  <si>
    <t xml:space="preserve"> Комплектование книжных фондов муниципальных библиотек</t>
  </si>
  <si>
    <t>0640171100</t>
  </si>
  <si>
    <t>06401S1100</t>
  </si>
  <si>
    <t>06401М1050</t>
  </si>
  <si>
    <t>06301М1100</t>
  </si>
  <si>
    <t>06401М1100</t>
  </si>
  <si>
    <t>0660371100</t>
  </si>
  <si>
    <t>06603S1100</t>
  </si>
  <si>
    <t>06603М0930</t>
  </si>
  <si>
    <t>012P571160</t>
  </si>
  <si>
    <t>012P5S1160</t>
  </si>
  <si>
    <t>Субсидия на подготовку основания и установку комплекта спортивно технологического оборудования для создания малых спортивных площадок (спортивных площадок ГТО)</t>
  </si>
  <si>
    <t>рублей</t>
  </si>
  <si>
    <t xml:space="preserve">Ожидаемое исполнение </t>
  </si>
  <si>
    <t>Утверждено Решением о бюджете</t>
  </si>
  <si>
    <t>Оценка исполнения бюджета ЗАТО г.Североморск по расходам за 2020 год</t>
  </si>
  <si>
    <t>Другие вопросы в области социальной политик</t>
  </si>
  <si>
    <t>Оценка исполнения бюджета ЗАТО г.Североморск по доходам за 2020 год</t>
  </si>
  <si>
    <t>Исполнено                              за 2019 год</t>
  </si>
  <si>
    <t>Ожидаемое исполнение                          за 2020 год</t>
  </si>
  <si>
    <t xml:space="preserve">      НАЛОГОВЫЕ И НЕНАЛОГОВЫЕ ДОХОДЫ</t>
  </si>
  <si>
    <t>НАЛОГОВЫЕ ДОХОДЫ</t>
  </si>
  <si>
    <t>Налог на доходы физический лиц</t>
  </si>
  <si>
    <t>Налоги на товары (работы, услуги), реализуемые на территории РФ</t>
  </si>
  <si>
    <t>Налоги на совокупный доход, в т.ч.:</t>
  </si>
  <si>
    <t xml:space="preserve">   Налог, взимаемый в связи с применением упрощенной системы налогообложения</t>
  </si>
  <si>
    <t xml:space="preserve">   Единый налог на вмененный доход для отдельных видов деятельности</t>
  </si>
  <si>
    <t xml:space="preserve">   Налог, взимаемый  в связи с применением патентной системы налогообложения</t>
  </si>
  <si>
    <t>Налоги на имущество, в т.ч.:</t>
  </si>
  <si>
    <t xml:space="preserve">   Налог на имущество физических лиц</t>
  </si>
  <si>
    <t xml:space="preserve">   Земельный налог</t>
  </si>
  <si>
    <t xml:space="preserve">   Государственная пошлина</t>
  </si>
  <si>
    <t>Задолженность и перерасчеты по отмененным налогам, сборам и иным обязательным платежам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</si>
  <si>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</si>
  <si>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</si>
  <si>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</si>
  <si>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</si>
  <si>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Доходы от продажи материальных и нематериальных активов</t>
  </si>
  <si>
    <t>Штрафы, санкции, возмещение ущерба</t>
  </si>
  <si>
    <t>Прочие неналоговые доходы</t>
  </si>
  <si>
    <t>БЕЗВОЗМЕЗДНЫЕ ПОСТУПЛЕНИЯ</t>
  </si>
  <si>
    <t>Безвозмездные поступления от других бюджетов системы Российской Федерации, в т.ч.:</t>
  </si>
  <si>
    <t>Дотации бюджетам субъектов Российской Федерации и муниципальных образований</t>
  </si>
  <si>
    <t xml:space="preserve">Субсидии бюджетам бюджетной системы Российской Федерации </t>
  </si>
  <si>
    <t>Субвенции бюджетам бюджетной системы Российской Федерации</t>
  </si>
  <si>
    <t>Иные межбюджетные трансферты</t>
  </si>
  <si>
    <t>Безвозмездные поступления от негосударственных организаций</t>
  </si>
  <si>
    <t>Прочие безвозмездные поступления</t>
  </si>
  <si>
    <t>Доходы бюджетов бюджетной системы Российской Федерации от возврата бюджетами бюджетной системы Российской Федерации и организациями остатков субсидий, субвенций и иных межбюджетных трансфертов, имеющих целевое значение, прошлых лет</t>
  </si>
  <si>
    <t>Возврат остатоков субсидий, субвенций и иных межбюджетных трансфертов, имеющих целевое значение, прошлых лет</t>
  </si>
  <si>
    <t>ВСЕГО</t>
  </si>
  <si>
    <t>ВСЕГО РАСХОДОВ</t>
  </si>
  <si>
    <t>04101М2540</t>
  </si>
  <si>
    <t>Ремонт дворовых территорий многоквартирных домов и проездов к ним</t>
  </si>
  <si>
    <t>1201</t>
  </si>
  <si>
    <t>Телевидение и радиовещание</t>
  </si>
  <si>
    <t>2020 год                                                                                                      (по состоянию на 01.11.2020)</t>
  </si>
  <si>
    <t>Исполнено на 01.11.2020</t>
  </si>
  <si>
    <t>Финансирование на 01.11.2020</t>
  </si>
  <si>
    <t>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</si>
</sst>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7" x14ac:knownFonts="1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name val="Times New Roman"/>
      <family val="1"/>
      <charset val="204"/>
    </font>
    <font>
      <sz val="10"/>
      <color rgb="FF000000"/>
      <name val="Arial Cyr"/>
      <family val="2"/>
    </font>
  </fonts>
  <fills count="9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4" fillId="0" borderId="0"/>
    <xf numFmtId="0" fontId="4" fillId="0" borderId="0"/>
    <xf numFmtId="0" fontId="4" fillId="0" borderId="0"/>
    <xf numFmtId="0" fontId="1" fillId="0" borderId="1"/>
    <xf numFmtId="0" fontId="1" fillId="0" borderId="1"/>
    <xf numFmtId="0" fontId="1" fillId="4" borderId="1"/>
    <xf numFmtId="1" fontId="1" fillId="0" borderId="2">
      <alignment horizontal="left" vertical="top" wrapText="1" indent="2"/>
    </xf>
    <xf numFmtId="0" fontId="1" fillId="4" borderId="1">
      <alignment shrinkToFit="1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0" fontId="1" fillId="4" borderId="1">
      <alignment horizontal="center"/>
    </xf>
    <xf numFmtId="0" fontId="1" fillId="4" borderId="1">
      <alignment horizontal="left"/>
    </xf>
    <xf numFmtId="0" fontId="4" fillId="0" borderId="1"/>
    <xf numFmtId="49" fontId="16" fillId="0" borderId="2">
      <alignment horizontal="center" vertical="top" shrinkToFit="1"/>
    </xf>
    <xf numFmtId="0" fontId="5" fillId="0" borderId="1">
      <alignment vertical="top" wrapText="1"/>
    </xf>
  </cellStyleXfs>
  <cellXfs count="107">
    <xf numFmtId="0" fontId="0" fillId="0" borderId="0" xfId="0"/>
    <xf numFmtId="4" fontId="7" fillId="0" borderId="0" xfId="0" applyNumberFormat="1" applyFont="1" applyFill="1" applyAlignment="1" applyProtection="1">
      <alignment horizontal="right" vertical="top"/>
      <protection locked="0"/>
    </xf>
    <xf numFmtId="0" fontId="5" fillId="0" borderId="2" xfId="19" applyFont="1" applyFill="1" applyAlignment="1">
      <alignment horizontal="center" vertical="center" wrapText="1"/>
    </xf>
    <xf numFmtId="0" fontId="5" fillId="0" borderId="2" xfId="29" applyFont="1" applyFill="1" applyAlignment="1">
      <alignment horizontal="center" vertical="center" wrapText="1"/>
    </xf>
    <xf numFmtId="4" fontId="5" fillId="0" borderId="5" xfId="29" applyNumberFormat="1" applyFont="1" applyFill="1" applyBorder="1" applyAlignment="1">
      <alignment horizontal="center" vertical="center" wrapText="1"/>
    </xf>
    <xf numFmtId="4" fontId="5" fillId="0" borderId="1" xfId="2" applyNumberFormat="1" applyFont="1" applyFill="1" applyAlignment="1" applyProtection="1">
      <alignment horizontal="center"/>
    </xf>
    <xf numFmtId="0" fontId="6" fillId="0" borderId="1" xfId="51" applyFont="1" applyFill="1" applyProtection="1">
      <protection locked="0"/>
    </xf>
    <xf numFmtId="4" fontId="5" fillId="0" borderId="9" xfId="19" applyNumberFormat="1" applyFont="1" applyFill="1" applyBorder="1" applyAlignment="1">
      <alignment horizontal="center" vertical="center" wrapText="1"/>
    </xf>
    <xf numFmtId="4" fontId="5" fillId="0" borderId="9" xfId="29" applyNumberFormat="1" applyFont="1" applyFill="1" applyBorder="1" applyAlignment="1" applyProtection="1">
      <alignment horizontal="center" vertical="center" wrapText="1"/>
    </xf>
    <xf numFmtId="0" fontId="11" fillId="7" borderId="11" xfId="20" applyNumberFormat="1" applyFont="1" applyFill="1" applyBorder="1" applyAlignment="1" applyProtection="1">
      <alignment horizontal="center" vertical="top" wrapText="1"/>
    </xf>
    <xf numFmtId="4" fontId="11" fillId="7" borderId="5" xfId="21" applyNumberFormat="1" applyFont="1" applyFill="1" applyBorder="1" applyAlignment="1" applyProtection="1">
      <alignment horizontal="center" vertical="top" shrinkToFit="1"/>
    </xf>
    <xf numFmtId="0" fontId="11" fillId="8" borderId="11" xfId="20" applyNumberFormat="1" applyFont="1" applyFill="1" applyBorder="1" applyAlignment="1" applyProtection="1">
      <alignment horizontal="left" vertical="top" wrapText="1"/>
    </xf>
    <xf numFmtId="4" fontId="11" fillId="8" borderId="5" xfId="21" applyNumberFormat="1" applyFont="1" applyFill="1" applyBorder="1" applyAlignment="1" applyProtection="1">
      <alignment horizontal="center" vertical="top" shrinkToFit="1"/>
    </xf>
    <xf numFmtId="0" fontId="11" fillId="0" borderId="11" xfId="20" applyNumberFormat="1" applyFont="1" applyFill="1" applyBorder="1" applyAlignment="1" applyProtection="1">
      <alignment horizontal="left" vertical="top" wrapText="1"/>
    </xf>
    <xf numFmtId="4" fontId="11" fillId="0" borderId="5" xfId="20" applyNumberFormat="1" applyFont="1" applyFill="1" applyBorder="1" applyAlignment="1" applyProtection="1">
      <alignment horizontal="center" vertical="top" wrapText="1"/>
    </xf>
    <xf numFmtId="4" fontId="11" fillId="0" borderId="5" xfId="21" applyNumberFormat="1" applyFont="1" applyFill="1" applyBorder="1" applyAlignment="1" applyProtection="1">
      <alignment horizontal="center" vertical="top" shrinkToFit="1"/>
    </xf>
    <xf numFmtId="0" fontId="5" fillId="0" borderId="11" xfId="20" applyNumberFormat="1" applyFont="1" applyFill="1" applyBorder="1" applyAlignment="1" applyProtection="1">
      <alignment horizontal="left" vertical="top" wrapText="1"/>
    </xf>
    <xf numFmtId="4" fontId="5" fillId="0" borderId="5" xfId="20" applyNumberFormat="1" applyFont="1" applyFill="1" applyBorder="1" applyAlignment="1" applyProtection="1">
      <alignment horizontal="center" vertical="center" wrapText="1"/>
    </xf>
    <xf numFmtId="4" fontId="5" fillId="6" borderId="5" xfId="21" applyNumberFormat="1" applyFont="1" applyFill="1" applyBorder="1" applyAlignment="1" applyProtection="1">
      <alignment horizontal="center" vertical="center" shrinkToFit="1"/>
    </xf>
    <xf numFmtId="4" fontId="7" fillId="6" borderId="5" xfId="51" applyNumberFormat="1" applyFont="1" applyFill="1" applyBorder="1" applyAlignment="1" applyProtection="1">
      <alignment horizontal="center" vertical="center"/>
      <protection locked="0"/>
    </xf>
    <xf numFmtId="4" fontId="5" fillId="0" borderId="5" xfId="21" applyNumberFormat="1" applyFont="1" applyFill="1" applyBorder="1" applyAlignment="1" applyProtection="1">
      <alignment horizontal="center" vertical="center" shrinkToFit="1"/>
    </xf>
    <xf numFmtId="4" fontId="7" fillId="0" borderId="5" xfId="51" applyNumberFormat="1" applyFont="1" applyFill="1" applyBorder="1" applyAlignment="1" applyProtection="1">
      <alignment horizontal="center" vertical="center"/>
      <protection locked="0"/>
    </xf>
    <xf numFmtId="4" fontId="11" fillId="0" borderId="5" xfId="20" applyNumberFormat="1" applyFont="1" applyFill="1" applyBorder="1" applyAlignment="1" applyProtection="1">
      <alignment horizontal="center" vertical="center" wrapText="1"/>
    </xf>
    <xf numFmtId="4" fontId="11" fillId="8" borderId="5" xfId="20" applyNumberFormat="1" applyFont="1" applyFill="1" applyBorder="1" applyAlignment="1" applyProtection="1">
      <alignment horizontal="center" vertical="center" wrapText="1"/>
    </xf>
    <xf numFmtId="4" fontId="11" fillId="8" borderId="5" xfId="21" applyNumberFormat="1" applyFont="1" applyFill="1" applyBorder="1" applyAlignment="1" applyProtection="1">
      <alignment horizontal="center" vertical="center" shrinkToFit="1"/>
    </xf>
    <xf numFmtId="4" fontId="12" fillId="8" borderId="5" xfId="51" applyNumberFormat="1" applyFont="1" applyFill="1" applyBorder="1" applyAlignment="1" applyProtection="1">
      <alignment horizontal="center" vertical="center"/>
      <protection locked="0"/>
    </xf>
    <xf numFmtId="0" fontId="13" fillId="0" borderId="11" xfId="13" applyFont="1" applyFill="1" applyBorder="1" applyAlignment="1">
      <alignment horizontal="center" vertical="top" shrinkToFit="1"/>
    </xf>
    <xf numFmtId="4" fontId="13" fillId="0" borderId="5" xfId="15" applyNumberFormat="1" applyFont="1" applyFill="1" applyBorder="1" applyAlignment="1" applyProtection="1">
      <alignment horizontal="center" vertical="top" shrinkToFit="1"/>
    </xf>
    <xf numFmtId="0" fontId="6" fillId="0" borderId="1" xfId="51" applyFont="1" applyFill="1" applyAlignment="1" applyProtection="1">
      <alignment horizontal="center"/>
      <protection locked="0"/>
    </xf>
    <xf numFmtId="4" fontId="6" fillId="0" borderId="1" xfId="51" applyNumberFormat="1" applyFont="1" applyFill="1" applyAlignment="1" applyProtection="1">
      <alignment horizontal="center"/>
      <protection locked="0"/>
    </xf>
    <xf numFmtId="4" fontId="7" fillId="0" borderId="1" xfId="51" applyNumberFormat="1" applyFont="1" applyFill="1" applyAlignment="1" applyProtection="1">
      <alignment horizontal="center"/>
      <protection locked="0"/>
    </xf>
    <xf numFmtId="0" fontId="14" fillId="0" borderId="0" xfId="0" applyFont="1" applyFill="1" applyProtection="1">
      <protection locked="0"/>
    </xf>
    <xf numFmtId="4" fontId="11" fillId="5" borderId="5" xfId="2" applyNumberFormat="1" applyFont="1" applyFill="1" applyBorder="1" applyAlignment="1" applyProtection="1">
      <alignment horizontal="right"/>
    </xf>
    <xf numFmtId="4" fontId="6" fillId="0" borderId="1" xfId="51" applyNumberFormat="1" applyFont="1" applyFill="1" applyProtection="1">
      <protection locked="0"/>
    </xf>
    <xf numFmtId="49" fontId="15" fillId="6" borderId="5" xfId="0" applyNumberFormat="1" applyFont="1" applyFill="1" applyBorder="1" applyAlignment="1">
      <alignment horizontal="center" vertical="top" wrapText="1"/>
    </xf>
    <xf numFmtId="0" fontId="9" fillId="0" borderId="1" xfId="4" applyNumberFormat="1" applyFont="1" applyFill="1" applyProtection="1">
      <alignment horizontal="center"/>
    </xf>
    <xf numFmtId="0" fontId="5" fillId="0" borderId="1" xfId="2" applyNumberFormat="1" applyFont="1" applyFill="1" applyProtection="1"/>
    <xf numFmtId="0" fontId="6" fillId="0" borderId="0" xfId="0" applyFont="1" applyFill="1" applyProtection="1">
      <protection locked="0"/>
    </xf>
    <xf numFmtId="0" fontId="11" fillId="5" borderId="2" xfId="30" applyNumberFormat="1" applyFont="1" applyFill="1" applyProtection="1">
      <alignment vertical="top" wrapText="1"/>
    </xf>
    <xf numFmtId="1" fontId="11" fillId="5" borderId="2" xfId="31" applyNumberFormat="1" applyFont="1" applyFill="1" applyProtection="1">
      <alignment horizontal="center" vertical="top" shrinkToFit="1"/>
    </xf>
    <xf numFmtId="4" fontId="11" fillId="5" borderId="2" xfId="31" applyNumberFormat="1" applyFont="1" applyFill="1" applyAlignment="1" applyProtection="1">
      <alignment horizontal="right" vertical="top" shrinkToFit="1"/>
    </xf>
    <xf numFmtId="0" fontId="11" fillId="0" borderId="2" xfId="30" applyNumberFormat="1" applyFont="1" applyFill="1" applyProtection="1">
      <alignment vertical="top" wrapText="1"/>
    </xf>
    <xf numFmtId="1" fontId="11" fillId="0" borderId="2" xfId="31" applyNumberFormat="1" applyFont="1" applyFill="1" applyProtection="1">
      <alignment horizontal="center" vertical="top" shrinkToFit="1"/>
    </xf>
    <xf numFmtId="4" fontId="11" fillId="0" borderId="2" xfId="31" applyNumberFormat="1" applyFont="1" applyFill="1" applyAlignment="1" applyProtection="1">
      <alignment horizontal="right" vertical="top" shrinkToFit="1"/>
    </xf>
    <xf numFmtId="4" fontId="11" fillId="0" borderId="2" xfId="32" applyNumberFormat="1" applyFont="1" applyFill="1" applyProtection="1">
      <alignment horizontal="right" vertical="top" shrinkToFit="1"/>
    </xf>
    <xf numFmtId="0" fontId="5" fillId="0" borderId="2" xfId="30" applyNumberFormat="1" applyFont="1" applyFill="1" applyProtection="1">
      <alignment vertical="top" wrapText="1"/>
    </xf>
    <xf numFmtId="1" fontId="5" fillId="0" borderId="2" xfId="31" applyNumberFormat="1" applyFont="1" applyFill="1" applyProtection="1">
      <alignment horizontal="center" vertical="top" shrinkToFit="1"/>
    </xf>
    <xf numFmtId="4" fontId="5" fillId="0" borderId="2" xfId="31" applyNumberFormat="1" applyFont="1" applyFill="1" applyAlignment="1" applyProtection="1">
      <alignment horizontal="right" vertical="top" shrinkToFit="1"/>
    </xf>
    <xf numFmtId="4" fontId="5" fillId="0" borderId="2" xfId="32" applyNumberFormat="1" applyFont="1" applyFill="1" applyProtection="1">
      <alignment horizontal="right" vertical="top" shrinkToFit="1"/>
    </xf>
    <xf numFmtId="1" fontId="5" fillId="0" borderId="2" xfId="31" applyNumberFormat="1" applyFont="1" applyFill="1" applyAlignment="1" applyProtection="1">
      <alignment horizontal="right" vertical="top" shrinkToFit="1"/>
    </xf>
    <xf numFmtId="49" fontId="5" fillId="0" borderId="2" xfId="31" applyNumberFormat="1" applyFont="1" applyFill="1" applyProtection="1">
      <alignment horizontal="center" vertical="top" shrinkToFit="1"/>
    </xf>
    <xf numFmtId="4" fontId="5" fillId="6" borderId="2" xfId="32" applyNumberFormat="1" applyFont="1" applyFill="1" applyProtection="1">
      <alignment horizontal="right" vertical="top" shrinkToFit="1"/>
    </xf>
    <xf numFmtId="164" fontId="5" fillId="0" borderId="2" xfId="31" applyNumberFormat="1" applyFont="1" applyFill="1" applyProtection="1">
      <alignment horizontal="center" vertical="top" shrinkToFit="1"/>
    </xf>
    <xf numFmtId="49" fontId="11" fillId="0" borderId="2" xfId="31" applyNumberFormat="1" applyFont="1" applyFill="1" applyProtection="1">
      <alignment horizontal="center" vertical="top" shrinkToFit="1"/>
    </xf>
    <xf numFmtId="0" fontId="11" fillId="6" borderId="2" xfId="30" applyNumberFormat="1" applyFont="1" applyFill="1" applyProtection="1">
      <alignment vertical="top" wrapText="1"/>
    </xf>
    <xf numFmtId="1" fontId="11" fillId="6" borderId="2" xfId="31" applyNumberFormat="1" applyFont="1" applyFill="1" applyProtection="1">
      <alignment horizontal="center" vertical="top" shrinkToFit="1"/>
    </xf>
    <xf numFmtId="4" fontId="11" fillId="6" borderId="2" xfId="31" applyNumberFormat="1" applyFont="1" applyFill="1" applyAlignment="1" applyProtection="1">
      <alignment horizontal="right" vertical="top" shrinkToFit="1"/>
    </xf>
    <xf numFmtId="0" fontId="5" fillId="0" borderId="3" xfId="30" applyNumberFormat="1" applyFont="1" applyFill="1" applyBorder="1" applyProtection="1">
      <alignment vertical="top" wrapText="1"/>
    </xf>
    <xf numFmtId="1" fontId="5" fillId="0" borderId="3" xfId="31" applyNumberFormat="1" applyFont="1" applyFill="1" applyBorder="1" applyProtection="1">
      <alignment horizontal="center" vertical="top" shrinkToFit="1"/>
    </xf>
    <xf numFmtId="4" fontId="5" fillId="0" borderId="3" xfId="31" applyNumberFormat="1" applyFont="1" applyFill="1" applyBorder="1" applyAlignment="1" applyProtection="1">
      <alignment horizontal="right" vertical="top" shrinkToFit="1"/>
    </xf>
    <xf numFmtId="4" fontId="5" fillId="0" borderId="3" xfId="32" applyNumberFormat="1" applyFont="1" applyFill="1" applyBorder="1" applyProtection="1">
      <alignment horizontal="right" vertical="top" shrinkToFit="1"/>
    </xf>
    <xf numFmtId="0" fontId="5" fillId="0" borderId="1" xfId="37" applyNumberFormat="1" applyFont="1" applyFill="1" applyProtection="1">
      <alignment horizontal="left" wrapText="1"/>
    </xf>
    <xf numFmtId="0" fontId="6" fillId="0" borderId="0" xfId="0" applyFont="1" applyFill="1" applyAlignment="1" applyProtection="1">
      <alignment horizontal="right"/>
      <protection locked="0"/>
    </xf>
    <xf numFmtId="4" fontId="6" fillId="0" borderId="0" xfId="0" applyNumberFormat="1" applyFont="1" applyFill="1" applyProtection="1">
      <protection locked="0"/>
    </xf>
    <xf numFmtId="4" fontId="12" fillId="7" borderId="5" xfId="21" applyNumberFormat="1" applyFont="1" applyFill="1" applyBorder="1" applyAlignment="1" applyProtection="1">
      <alignment horizontal="center" vertical="top" shrinkToFit="1"/>
    </xf>
    <xf numFmtId="4" fontId="12" fillId="8" borderId="5" xfId="21" applyNumberFormat="1" applyFont="1" applyFill="1" applyBorder="1" applyAlignment="1" applyProtection="1">
      <alignment horizontal="center" vertical="top" shrinkToFit="1"/>
    </xf>
    <xf numFmtId="4" fontId="12" fillId="6" borderId="5" xfId="51" applyNumberFormat="1" applyFont="1" applyFill="1" applyBorder="1" applyAlignment="1" applyProtection="1">
      <alignment horizontal="center"/>
      <protection locked="0"/>
    </xf>
    <xf numFmtId="4" fontId="12" fillId="0" borderId="5" xfId="51" applyNumberFormat="1" applyFont="1" applyFill="1" applyBorder="1" applyAlignment="1" applyProtection="1">
      <alignment horizontal="center"/>
      <protection locked="0"/>
    </xf>
    <xf numFmtId="4" fontId="12" fillId="0" borderId="5" xfId="20" applyNumberFormat="1" applyFont="1" applyFill="1" applyBorder="1" applyAlignment="1" applyProtection="1">
      <alignment horizontal="center" vertical="top" wrapText="1"/>
    </xf>
    <xf numFmtId="4" fontId="12" fillId="0" borderId="5" xfId="2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 applyProtection="1">
      <alignment vertical="top"/>
      <protection locked="0"/>
    </xf>
    <xf numFmtId="4" fontId="6" fillId="0" borderId="0" xfId="0" applyNumberFormat="1" applyFont="1" applyFill="1" applyAlignment="1" applyProtection="1">
      <alignment vertical="top"/>
      <protection locked="0"/>
    </xf>
    <xf numFmtId="0" fontId="14" fillId="0" borderId="0" xfId="0" applyFont="1" applyFill="1" applyAlignment="1" applyProtection="1">
      <alignment vertical="top"/>
      <protection locked="0"/>
    </xf>
    <xf numFmtId="0" fontId="5" fillId="0" borderId="5" xfId="6" applyNumberFormat="1" applyFont="1" applyFill="1" applyBorder="1" applyProtection="1">
      <alignment horizontal="center" vertical="center" wrapText="1"/>
    </xf>
    <xf numFmtId="0" fontId="5" fillId="0" borderId="5" xfId="6" applyFont="1" applyFill="1" applyBorder="1">
      <alignment horizontal="center" vertical="center" wrapText="1"/>
    </xf>
    <xf numFmtId="0" fontId="5" fillId="0" borderId="9" xfId="6" applyNumberFormat="1" applyFont="1" applyFill="1" applyBorder="1" applyAlignment="1" applyProtection="1">
      <alignment horizontal="center" vertical="center" wrapText="1"/>
    </xf>
    <xf numFmtId="0" fontId="5" fillId="0" borderId="10" xfId="6" applyNumberFormat="1" applyFont="1" applyFill="1" applyBorder="1" applyAlignment="1" applyProtection="1">
      <alignment horizontal="center" vertical="center" wrapText="1"/>
    </xf>
    <xf numFmtId="4" fontId="5" fillId="0" borderId="5" xfId="19" applyNumberFormat="1" applyFont="1" applyFill="1" applyBorder="1" applyAlignment="1" applyProtection="1">
      <alignment horizontal="center" vertical="center" wrapText="1"/>
    </xf>
    <xf numFmtId="4" fontId="5" fillId="0" borderId="5" xfId="29" applyNumberFormat="1" applyFont="1" applyFill="1" applyBorder="1" applyAlignment="1" applyProtection="1">
      <alignment horizontal="center" vertical="center" wrapText="1"/>
    </xf>
    <xf numFmtId="4" fontId="5" fillId="0" borderId="9" xfId="29" applyNumberFormat="1" applyFont="1" applyFill="1" applyBorder="1" applyAlignment="1" applyProtection="1">
      <alignment horizontal="center" vertical="center" wrapText="1"/>
    </xf>
    <xf numFmtId="0" fontId="5" fillId="0" borderId="1" xfId="1" applyNumberFormat="1" applyFont="1" applyFill="1" applyProtection="1">
      <alignment wrapText="1"/>
    </xf>
    <xf numFmtId="0" fontId="5" fillId="0" borderId="1" xfId="1" applyFont="1" applyFill="1">
      <alignment wrapText="1"/>
    </xf>
    <xf numFmtId="0" fontId="8" fillId="0" borderId="1" xfId="3" applyNumberFormat="1" applyFont="1" applyFill="1" applyProtection="1">
      <alignment horizontal="center" wrapText="1"/>
    </xf>
    <xf numFmtId="0" fontId="8" fillId="0" borderId="1" xfId="3" applyFont="1" applyFill="1">
      <alignment horizontal="center" wrapText="1"/>
    </xf>
    <xf numFmtId="0" fontId="9" fillId="0" borderId="1" xfId="4" applyNumberFormat="1" applyFont="1" applyFill="1" applyProtection="1">
      <alignment horizontal="center"/>
    </xf>
    <xf numFmtId="0" fontId="9" fillId="0" borderId="1" xfId="4" applyFont="1" applyFill="1">
      <alignment horizontal="center"/>
    </xf>
    <xf numFmtId="0" fontId="10" fillId="0" borderId="1" xfId="5" applyNumberFormat="1" applyFont="1" applyFill="1" applyProtection="1">
      <alignment horizontal="right"/>
    </xf>
    <xf numFmtId="0" fontId="10" fillId="0" borderId="1" xfId="5" applyFont="1" applyFill="1">
      <alignment horizontal="right"/>
    </xf>
    <xf numFmtId="0" fontId="5" fillId="0" borderId="2" xfId="29" applyNumberFormat="1" applyFont="1" applyFill="1" applyProtection="1">
      <alignment horizontal="center" vertical="center" wrapText="1"/>
    </xf>
    <xf numFmtId="0" fontId="5" fillId="0" borderId="2" xfId="29" applyFont="1" applyFill="1">
      <alignment horizontal="center" vertical="center" wrapText="1"/>
    </xf>
    <xf numFmtId="0" fontId="5" fillId="0" borderId="1" xfId="37" applyNumberFormat="1" applyFont="1" applyFill="1" applyProtection="1">
      <alignment horizontal="left" wrapText="1"/>
    </xf>
    <xf numFmtId="0" fontId="5" fillId="0" borderId="1" xfId="37" applyFont="1" applyFill="1">
      <alignment horizontal="left" wrapText="1"/>
    </xf>
    <xf numFmtId="0" fontId="5" fillId="0" borderId="6" xfId="19" applyNumberFormat="1" applyFont="1" applyFill="1" applyBorder="1" applyAlignment="1" applyProtection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2" xfId="6" applyNumberFormat="1" applyFont="1" applyFill="1" applyProtection="1">
      <alignment horizontal="center" vertical="center" wrapText="1"/>
    </xf>
    <xf numFmtId="0" fontId="5" fillId="0" borderId="2" xfId="6" applyFont="1" applyFill="1">
      <alignment horizontal="center" vertical="center" wrapText="1"/>
    </xf>
    <xf numFmtId="0" fontId="5" fillId="0" borderId="2" xfId="8" applyNumberFormat="1" applyFont="1" applyFill="1" applyProtection="1">
      <alignment horizontal="center" vertical="center" wrapText="1"/>
    </xf>
    <xf numFmtId="0" fontId="5" fillId="0" borderId="2" xfId="8" applyFont="1" applyFill="1">
      <alignment horizontal="center" vertical="center" wrapText="1"/>
    </xf>
    <xf numFmtId="0" fontId="5" fillId="0" borderId="2" xfId="9" applyNumberFormat="1" applyFont="1" applyFill="1" applyProtection="1">
      <alignment horizontal="center" vertical="center" wrapText="1"/>
    </xf>
    <xf numFmtId="0" fontId="5" fillId="0" borderId="2" xfId="9" applyFont="1" applyFill="1">
      <alignment horizontal="center" vertical="center" wrapText="1"/>
    </xf>
    <xf numFmtId="0" fontId="5" fillId="0" borderId="3" xfId="9" applyNumberFormat="1" applyFont="1" applyFill="1" applyBorder="1" applyAlignment="1" applyProtection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1" fillId="5" borderId="12" xfId="2" applyNumberFormat="1" applyFont="1" applyFill="1" applyBorder="1" applyAlignment="1" applyProtection="1"/>
    <xf numFmtId="0" fontId="14" fillId="5" borderId="13" xfId="0" applyFont="1" applyFill="1" applyBorder="1" applyAlignment="1"/>
    <xf numFmtId="0" fontId="14" fillId="5" borderId="14" xfId="0" applyFont="1" applyFill="1" applyBorder="1" applyAlignment="1"/>
    <xf numFmtId="0" fontId="5" fillId="0" borderId="1" xfId="5" applyFont="1" applyFill="1">
      <alignment horizontal="right"/>
    </xf>
  </cellXfs>
  <cellStyles count="54">
    <cellStyle name="br" xfId="40"/>
    <cellStyle name="col" xfId="39"/>
    <cellStyle name="style0" xfId="41"/>
    <cellStyle name="td" xfId="42"/>
    <cellStyle name="tr" xfId="38"/>
    <cellStyle name="xl21" xfId="43"/>
    <cellStyle name="xl22" xfId="6"/>
    <cellStyle name="xl23" xfId="44"/>
    <cellStyle name="xl24" xfId="2"/>
    <cellStyle name="xl25" xfId="7"/>
    <cellStyle name="xl26" xfId="31"/>
    <cellStyle name="xl27" xfId="8"/>
    <cellStyle name="xl28" xfId="9"/>
    <cellStyle name="xl29" xfId="10"/>
    <cellStyle name="xl30" xfId="11"/>
    <cellStyle name="xl31" xfId="12"/>
    <cellStyle name="xl32" xfId="13"/>
    <cellStyle name="xl33" xfId="45"/>
    <cellStyle name="xl34" xfId="14"/>
    <cellStyle name="xl34 2" xfId="52"/>
    <cellStyle name="xl35" xfId="15"/>
    <cellStyle name="xl36" xfId="16"/>
    <cellStyle name="xl37" xfId="17"/>
    <cellStyle name="xl38" xfId="34"/>
    <cellStyle name="xl39" xfId="18"/>
    <cellStyle name="xl40" xfId="46"/>
    <cellStyle name="xl41" xfId="35"/>
    <cellStyle name="xl42" xfId="1"/>
    <cellStyle name="xl43" xfId="19"/>
    <cellStyle name="xl44" xfId="20"/>
    <cellStyle name="xl45" xfId="21"/>
    <cellStyle name="xl46" xfId="22"/>
    <cellStyle name="xl47" xfId="23"/>
    <cellStyle name="xl48" xfId="24"/>
    <cellStyle name="xl49" xfId="25"/>
    <cellStyle name="xl50" xfId="26"/>
    <cellStyle name="xl51" xfId="27"/>
    <cellStyle name="xl52" xfId="28"/>
    <cellStyle name="xl53" xfId="29"/>
    <cellStyle name="xl54" xfId="37"/>
    <cellStyle name="xl55" xfId="47"/>
    <cellStyle name="xl56" xfId="36"/>
    <cellStyle name="xl57" xfId="3"/>
    <cellStyle name="xl58" xfId="4"/>
    <cellStyle name="xl59" xfId="5"/>
    <cellStyle name="xl60" xfId="48"/>
    <cellStyle name="xl61" xfId="30"/>
    <cellStyle name="xl62" xfId="49"/>
    <cellStyle name="xl63" xfId="50"/>
    <cellStyle name="xl64" xfId="32"/>
    <cellStyle name="xl65" xfId="33"/>
    <cellStyle name="Обычный" xfId="0" builtinId="0"/>
    <cellStyle name="Обычный 2" xfId="51"/>
    <cellStyle name="Обычный 4" xfId="53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42"/>
  <sheetViews>
    <sheetView showGridLines="0" zoomScaleNormal="100" zoomScaleSheetLayoutView="100" workbookViewId="0">
      <pane ySplit="7" topLeftCell="A22" activePane="bottomLeft" state="frozen"/>
      <selection pane="bottomLeft" activeCell="I36" sqref="I36"/>
    </sheetView>
  </sheetViews>
  <sheetFormatPr defaultRowHeight="15" x14ac:dyDescent="0.25"/>
  <cols>
    <col min="1" max="1" width="56" style="6" customWidth="1"/>
    <col min="2" max="2" width="18.85546875" style="28" customWidth="1"/>
    <col min="3" max="4" width="18.85546875" style="29" customWidth="1"/>
    <col min="5" max="5" width="18.85546875" style="30" customWidth="1"/>
    <col min="6" max="6" width="14.42578125" style="6" bestFit="1" customWidth="1"/>
    <col min="7" max="16384" width="9.140625" style="6"/>
  </cols>
  <sheetData>
    <row r="1" spans="1:5" x14ac:dyDescent="0.25">
      <c r="A1" s="80"/>
      <c r="B1" s="80"/>
      <c r="C1" s="81"/>
      <c r="D1" s="5"/>
      <c r="E1" s="5"/>
    </row>
    <row r="2" spans="1:5" ht="15.2" customHeight="1" x14ac:dyDescent="0.25">
      <c r="A2" s="80"/>
      <c r="B2" s="80"/>
      <c r="C2" s="81"/>
      <c r="D2" s="5"/>
      <c r="E2" s="5"/>
    </row>
    <row r="3" spans="1:5" ht="15.95" customHeight="1" x14ac:dyDescent="0.25">
      <c r="A3" s="82" t="s">
        <v>608</v>
      </c>
      <c r="B3" s="82"/>
      <c r="C3" s="83"/>
      <c r="D3" s="83"/>
      <c r="E3" s="83"/>
    </row>
    <row r="4" spans="1:5" ht="15.75" customHeight="1" x14ac:dyDescent="0.25">
      <c r="A4" s="84"/>
      <c r="B4" s="84"/>
      <c r="C4" s="85"/>
      <c r="D4" s="85"/>
      <c r="E4" s="85"/>
    </row>
    <row r="5" spans="1:5" ht="12.75" customHeight="1" x14ac:dyDescent="0.25">
      <c r="A5" s="86" t="s">
        <v>603</v>
      </c>
      <c r="B5" s="86"/>
      <c r="C5" s="87"/>
      <c r="D5" s="87"/>
      <c r="E5" s="87"/>
    </row>
    <row r="6" spans="1:5" ht="26.25" customHeight="1" x14ac:dyDescent="0.25">
      <c r="A6" s="73" t="s">
        <v>0</v>
      </c>
      <c r="B6" s="75" t="s">
        <v>609</v>
      </c>
      <c r="C6" s="77" t="s">
        <v>647</v>
      </c>
      <c r="D6" s="77"/>
      <c r="E6" s="78" t="s">
        <v>610</v>
      </c>
    </row>
    <row r="7" spans="1:5" ht="25.5" x14ac:dyDescent="0.25">
      <c r="A7" s="74"/>
      <c r="B7" s="76"/>
      <c r="C7" s="7" t="s">
        <v>605</v>
      </c>
      <c r="D7" s="8" t="s">
        <v>648</v>
      </c>
      <c r="E7" s="79"/>
    </row>
    <row r="8" spans="1:5" x14ac:dyDescent="0.25">
      <c r="A8" s="9" t="s">
        <v>611</v>
      </c>
      <c r="B8" s="10">
        <f>B9+B21</f>
        <v>1210748075.8900001</v>
      </c>
      <c r="C8" s="10">
        <f>C9+C21</f>
        <v>1185327176.4000001</v>
      </c>
      <c r="D8" s="10">
        <f t="shared" ref="D8:E8" si="0">D9+D21</f>
        <v>930276978.83999991</v>
      </c>
      <c r="E8" s="64">
        <f t="shared" si="0"/>
        <v>1185327176.4000001</v>
      </c>
    </row>
    <row r="9" spans="1:5" x14ac:dyDescent="0.25">
      <c r="A9" s="11" t="s">
        <v>612</v>
      </c>
      <c r="B9" s="12">
        <f>B10+B11+B12+B16+B20</f>
        <v>1072521663.7500001</v>
      </c>
      <c r="C9" s="12">
        <f>C10+C11+C12+C16</f>
        <v>1084134369</v>
      </c>
      <c r="D9" s="12">
        <f t="shared" ref="D9:E9" si="1">D10+D11+D12+D16</f>
        <v>835599954.27999985</v>
      </c>
      <c r="E9" s="65">
        <f t="shared" si="1"/>
        <v>1078376211.95</v>
      </c>
    </row>
    <row r="10" spans="1:5" x14ac:dyDescent="0.25">
      <c r="A10" s="13" t="s">
        <v>613</v>
      </c>
      <c r="B10" s="14">
        <v>941180184.60000002</v>
      </c>
      <c r="C10" s="15">
        <v>1005400193</v>
      </c>
      <c r="D10" s="15">
        <v>745910445.05999994</v>
      </c>
      <c r="E10" s="66">
        <v>990655326.38</v>
      </c>
    </row>
    <row r="11" spans="1:5" ht="16.5" customHeight="1" x14ac:dyDescent="0.25">
      <c r="A11" s="13" t="s">
        <v>614</v>
      </c>
      <c r="B11" s="14">
        <v>11655665.710000001</v>
      </c>
      <c r="C11" s="15">
        <v>11706960</v>
      </c>
      <c r="D11" s="15">
        <v>9171347.9100000001</v>
      </c>
      <c r="E11" s="67">
        <v>11706960</v>
      </c>
    </row>
    <row r="12" spans="1:5" ht="16.5" customHeight="1" x14ac:dyDescent="0.25">
      <c r="A12" s="13" t="s">
        <v>615</v>
      </c>
      <c r="B12" s="14">
        <f>B13+B14+B15</f>
        <v>87514219.700000003</v>
      </c>
      <c r="C12" s="14">
        <f t="shared" ref="C12:E12" si="2">C13+C14+C15</f>
        <v>40182196</v>
      </c>
      <c r="D12" s="14">
        <f t="shared" si="2"/>
        <v>60938962.410000004</v>
      </c>
      <c r="E12" s="68">
        <f t="shared" si="2"/>
        <v>47987370</v>
      </c>
    </row>
    <row r="13" spans="1:5" ht="25.5" x14ac:dyDescent="0.25">
      <c r="A13" s="16" t="s">
        <v>616</v>
      </c>
      <c r="B13" s="17">
        <v>73868266.269999996</v>
      </c>
      <c r="C13" s="18">
        <v>28827130</v>
      </c>
      <c r="D13" s="18">
        <v>50424224.159999996</v>
      </c>
      <c r="E13" s="19">
        <v>36632304</v>
      </c>
    </row>
    <row r="14" spans="1:5" ht="18.75" customHeight="1" x14ac:dyDescent="0.25">
      <c r="A14" s="16" t="s">
        <v>617</v>
      </c>
      <c r="B14" s="17">
        <v>9501208.0700000003</v>
      </c>
      <c r="C14" s="20">
        <v>8514166</v>
      </c>
      <c r="D14" s="20">
        <v>8022569.7300000004</v>
      </c>
      <c r="E14" s="21">
        <v>8514166</v>
      </c>
    </row>
    <row r="15" spans="1:5" ht="25.5" x14ac:dyDescent="0.25">
      <c r="A15" s="16" t="s">
        <v>618</v>
      </c>
      <c r="B15" s="17">
        <v>4144745.36</v>
      </c>
      <c r="C15" s="20">
        <v>2840900</v>
      </c>
      <c r="D15" s="20">
        <v>2492168.52</v>
      </c>
      <c r="E15" s="21">
        <v>2840900</v>
      </c>
    </row>
    <row r="16" spans="1:5" x14ac:dyDescent="0.25">
      <c r="A16" s="13" t="s">
        <v>619</v>
      </c>
      <c r="B16" s="14">
        <f>B17+B18+B19</f>
        <v>32171593.740000002</v>
      </c>
      <c r="C16" s="22">
        <f t="shared" ref="C16:E16" si="3">C17+C18+C19</f>
        <v>26845020</v>
      </c>
      <c r="D16" s="22">
        <f t="shared" si="3"/>
        <v>19579198.899999999</v>
      </c>
      <c r="E16" s="69">
        <f t="shared" si="3"/>
        <v>28026555.57</v>
      </c>
    </row>
    <row r="17" spans="1:5" x14ac:dyDescent="0.25">
      <c r="A17" s="16" t="s">
        <v>620</v>
      </c>
      <c r="B17" s="17">
        <v>14949311.130000001</v>
      </c>
      <c r="C17" s="20">
        <v>14176307</v>
      </c>
      <c r="D17" s="20">
        <v>5975875.71</v>
      </c>
      <c r="E17" s="21">
        <v>14176307</v>
      </c>
    </row>
    <row r="18" spans="1:5" x14ac:dyDescent="0.25">
      <c r="A18" s="16" t="s">
        <v>621</v>
      </c>
      <c r="B18" s="17">
        <v>7090930.1799999997</v>
      </c>
      <c r="C18" s="20">
        <v>2136837</v>
      </c>
      <c r="D18" s="20">
        <v>1889911.62</v>
      </c>
      <c r="E18" s="21">
        <v>2136837</v>
      </c>
    </row>
    <row r="19" spans="1:5" x14ac:dyDescent="0.25">
      <c r="A19" s="16" t="s">
        <v>622</v>
      </c>
      <c r="B19" s="17">
        <v>10131352.43</v>
      </c>
      <c r="C19" s="20">
        <v>10531876</v>
      </c>
      <c r="D19" s="20">
        <v>11713411.57</v>
      </c>
      <c r="E19" s="21">
        <v>11713411.57</v>
      </c>
    </row>
    <row r="20" spans="1:5" ht="25.5" x14ac:dyDescent="0.25">
      <c r="A20" s="16" t="s">
        <v>623</v>
      </c>
      <c r="B20" s="17">
        <v>0</v>
      </c>
      <c r="C20" s="20">
        <v>0</v>
      </c>
      <c r="D20" s="20">
        <v>0</v>
      </c>
      <c r="E20" s="21">
        <f t="shared" ref="E20" si="4">C20</f>
        <v>0</v>
      </c>
    </row>
    <row r="21" spans="1:5" x14ac:dyDescent="0.25">
      <c r="A21" s="11" t="s">
        <v>624</v>
      </c>
      <c r="B21" s="12">
        <f>SUM(B22:B27)</f>
        <v>138226412.13999999</v>
      </c>
      <c r="C21" s="12">
        <f>SUM(C22:C27)</f>
        <v>101192807.39999999</v>
      </c>
      <c r="D21" s="12">
        <f>SUM(D22:D27)</f>
        <v>94677024.560000002</v>
      </c>
      <c r="E21" s="65">
        <f>SUM(E22:E27)</f>
        <v>106950964.45</v>
      </c>
    </row>
    <row r="22" spans="1:5" ht="25.5" x14ac:dyDescent="0.25">
      <c r="A22" s="16" t="s">
        <v>625</v>
      </c>
      <c r="B22" s="17">
        <v>77018896.230000004</v>
      </c>
      <c r="C22" s="20">
        <v>67053715</v>
      </c>
      <c r="D22" s="20">
        <v>56280067.740000002</v>
      </c>
      <c r="E22" s="21">
        <v>67053715</v>
      </c>
    </row>
    <row r="23" spans="1:5" x14ac:dyDescent="0.25">
      <c r="A23" s="16" t="s">
        <v>626</v>
      </c>
      <c r="B23" s="17">
        <v>1928616.26</v>
      </c>
      <c r="C23" s="20">
        <v>9628425.5999999996</v>
      </c>
      <c r="D23" s="20">
        <v>7095037.0800000001</v>
      </c>
      <c r="E23" s="21">
        <v>9628425.5999999996</v>
      </c>
    </row>
    <row r="24" spans="1:5" ht="25.5" x14ac:dyDescent="0.25">
      <c r="A24" s="16" t="s">
        <v>627</v>
      </c>
      <c r="B24" s="17">
        <v>4051543.5</v>
      </c>
      <c r="C24" s="18">
        <v>421886.8</v>
      </c>
      <c r="D24" s="18">
        <v>792630.45</v>
      </c>
      <c r="E24" s="21">
        <v>792630.45</v>
      </c>
    </row>
    <row r="25" spans="1:5" x14ac:dyDescent="0.25">
      <c r="A25" s="16" t="s">
        <v>628</v>
      </c>
      <c r="B25" s="17">
        <v>42600426.509999998</v>
      </c>
      <c r="C25" s="20">
        <v>20344200</v>
      </c>
      <c r="D25" s="20">
        <v>24596748.920000002</v>
      </c>
      <c r="E25" s="21">
        <v>24596748.920000002</v>
      </c>
    </row>
    <row r="26" spans="1:5" x14ac:dyDescent="0.25">
      <c r="A26" s="16" t="s">
        <v>629</v>
      </c>
      <c r="B26" s="17">
        <v>12627235.01</v>
      </c>
      <c r="C26" s="20">
        <v>3744580</v>
      </c>
      <c r="D26" s="20">
        <v>4879444.4800000004</v>
      </c>
      <c r="E26" s="21">
        <v>4879444.4800000004</v>
      </c>
    </row>
    <row r="27" spans="1:5" x14ac:dyDescent="0.25">
      <c r="A27" s="16" t="s">
        <v>630</v>
      </c>
      <c r="B27" s="17">
        <v>-305.37</v>
      </c>
      <c r="C27" s="20">
        <v>0</v>
      </c>
      <c r="D27" s="20">
        <v>1033095.89</v>
      </c>
      <c r="E27" s="21">
        <f t="shared" ref="E27" si="5">C27</f>
        <v>0</v>
      </c>
    </row>
    <row r="28" spans="1:5" x14ac:dyDescent="0.25">
      <c r="A28" s="9" t="s">
        <v>631</v>
      </c>
      <c r="B28" s="10">
        <f>B29+B34+B36+B37+B35</f>
        <v>2108088667.4699998</v>
      </c>
      <c r="C28" s="10">
        <f>C29+C34+C36+C37+C35</f>
        <v>2945349411.1399999</v>
      </c>
      <c r="D28" s="10">
        <f t="shared" ref="D28:E28" si="6">D29+D34+D36+D37+D35</f>
        <v>1713257220.0700002</v>
      </c>
      <c r="E28" s="10">
        <f t="shared" si="6"/>
        <v>2937877846.5400004</v>
      </c>
    </row>
    <row r="29" spans="1:5" ht="25.5" x14ac:dyDescent="0.25">
      <c r="A29" s="11" t="s">
        <v>632</v>
      </c>
      <c r="B29" s="12">
        <f>SUM(B30:B33)</f>
        <v>2107574391.3399999</v>
      </c>
      <c r="C29" s="12">
        <f>SUM(C30:C33)</f>
        <v>2925412661.8099999</v>
      </c>
      <c r="D29" s="12">
        <f t="shared" ref="D29:E29" si="7">SUM(D30:D33)</f>
        <v>1693711284.9100001</v>
      </c>
      <c r="E29" s="12">
        <f t="shared" si="7"/>
        <v>2918331911.3800001</v>
      </c>
    </row>
    <row r="30" spans="1:5" ht="25.5" x14ac:dyDescent="0.25">
      <c r="A30" s="16" t="s">
        <v>633</v>
      </c>
      <c r="B30" s="17">
        <v>466011253.5</v>
      </c>
      <c r="C30" s="20">
        <v>483644798</v>
      </c>
      <c r="D30" s="20">
        <v>409521798</v>
      </c>
      <c r="E30" s="21">
        <v>483644798</v>
      </c>
    </row>
    <row r="31" spans="1:5" x14ac:dyDescent="0.25">
      <c r="A31" s="16" t="s">
        <v>634</v>
      </c>
      <c r="B31" s="17">
        <v>514278996.85000002</v>
      </c>
      <c r="C31" s="20">
        <v>1264748827.3099999</v>
      </c>
      <c r="D31" s="20">
        <v>357536769.76999998</v>
      </c>
      <c r="E31" s="19">
        <f>1264748827.31-892750.43</f>
        <v>1263856076.8799999</v>
      </c>
    </row>
    <row r="32" spans="1:5" ht="15.75" customHeight="1" x14ac:dyDescent="0.25">
      <c r="A32" s="16" t="s">
        <v>635</v>
      </c>
      <c r="B32" s="17">
        <v>1080639366.71</v>
      </c>
      <c r="C32" s="20">
        <v>1151734159.5</v>
      </c>
      <c r="D32" s="20">
        <v>910578299.50999999</v>
      </c>
      <c r="E32" s="21">
        <f>1151734159.5-1404600-3682400-1101000</f>
        <v>1145546159.5</v>
      </c>
    </row>
    <row r="33" spans="1:6" x14ac:dyDescent="0.25">
      <c r="A33" s="16" t="s">
        <v>636</v>
      </c>
      <c r="B33" s="17">
        <v>46644774.280000001</v>
      </c>
      <c r="C33" s="20">
        <v>25284877</v>
      </c>
      <c r="D33" s="20">
        <v>16074417.630000001</v>
      </c>
      <c r="E33" s="21">
        <f>25284877</f>
        <v>25284877</v>
      </c>
    </row>
    <row r="34" spans="1:6" x14ac:dyDescent="0.25">
      <c r="A34" s="11" t="s">
        <v>637</v>
      </c>
      <c r="B34" s="23">
        <v>403289.06</v>
      </c>
      <c r="C34" s="24">
        <v>510000</v>
      </c>
      <c r="D34" s="24">
        <v>510000</v>
      </c>
      <c r="E34" s="25">
        <v>510000</v>
      </c>
    </row>
    <row r="35" spans="1:6" x14ac:dyDescent="0.25">
      <c r="A35" s="11" t="s">
        <v>638</v>
      </c>
      <c r="B35" s="23">
        <v>412360</v>
      </c>
      <c r="C35" s="24">
        <v>708995.5</v>
      </c>
      <c r="D35" s="24">
        <v>708995.5</v>
      </c>
      <c r="E35" s="25">
        <v>708995.5</v>
      </c>
    </row>
    <row r="36" spans="1:6" ht="63.75" x14ac:dyDescent="0.25">
      <c r="A36" s="11" t="s">
        <v>639</v>
      </c>
      <c r="B36" s="23">
        <v>240436.83</v>
      </c>
      <c r="C36" s="24">
        <v>18717753.829999998</v>
      </c>
      <c r="D36" s="24">
        <v>18735642.629999999</v>
      </c>
      <c r="E36" s="25">
        <v>18735642.629999999</v>
      </c>
    </row>
    <row r="37" spans="1:6" ht="25.5" x14ac:dyDescent="0.25">
      <c r="A37" s="11" t="s">
        <v>640</v>
      </c>
      <c r="B37" s="23">
        <v>-541809.76</v>
      </c>
      <c r="C37" s="24">
        <v>0</v>
      </c>
      <c r="D37" s="24">
        <v>-408702.97</v>
      </c>
      <c r="E37" s="25">
        <f>D37</f>
        <v>-408702.97</v>
      </c>
    </row>
    <row r="38" spans="1:6" x14ac:dyDescent="0.25">
      <c r="A38" s="26" t="s">
        <v>641</v>
      </c>
      <c r="B38" s="27">
        <f>B8+B28</f>
        <v>3318836743.3599997</v>
      </c>
      <c r="C38" s="27">
        <f>C8+C28</f>
        <v>4130676587.54</v>
      </c>
      <c r="D38" s="27">
        <f>D8+D28</f>
        <v>2643534198.9099998</v>
      </c>
      <c r="E38" s="27">
        <f>E8+E28</f>
        <v>4123205022.9400005</v>
      </c>
      <c r="F38" s="33"/>
    </row>
    <row r="42" spans="1:6" x14ac:dyDescent="0.25">
      <c r="E42" s="29"/>
      <c r="F42" s="33"/>
    </row>
  </sheetData>
  <mergeCells count="9">
    <mergeCell ref="A6:A7"/>
    <mergeCell ref="B6:B7"/>
    <mergeCell ref="C6:D6"/>
    <mergeCell ref="E6:E7"/>
    <mergeCell ref="A1:C1"/>
    <mergeCell ref="A2:C2"/>
    <mergeCell ref="A3:E3"/>
    <mergeCell ref="A4:E4"/>
    <mergeCell ref="A5:E5"/>
  </mergeCells>
  <pageMargins left="0.59055118110236227" right="0.59055118110236227" top="0.59055118110236227" bottom="0.59055118110236227" header="0.39370078740157483" footer="0.39370078740157483"/>
  <pageSetup paperSize="9" scale="68" fitToHeight="20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26"/>
  <sheetViews>
    <sheetView showGridLines="0" tabSelected="1" zoomScale="90" zoomScaleNormal="90" zoomScaleSheetLayoutView="100" workbookViewId="0">
      <pane ySplit="7" topLeftCell="A8" activePane="bottomLeft" state="frozen"/>
      <selection pane="bottomLeft" activeCell="L350" sqref="L350"/>
    </sheetView>
  </sheetViews>
  <sheetFormatPr defaultRowHeight="15" outlineLevelRow="5" x14ac:dyDescent="0.25"/>
  <cols>
    <col min="1" max="1" width="40" style="37" customWidth="1"/>
    <col min="2" max="2" width="7.7109375" style="37" customWidth="1"/>
    <col min="3" max="3" width="11.42578125" style="37" customWidth="1"/>
    <col min="4" max="4" width="15.7109375" style="62" customWidth="1"/>
    <col min="5" max="5" width="17.42578125" style="37" customWidth="1"/>
    <col min="6" max="6" width="15" style="37" customWidth="1"/>
    <col min="7" max="7" width="18.28515625" style="37" customWidth="1"/>
    <col min="8" max="8" width="17.28515625" style="37" customWidth="1"/>
    <col min="9" max="9" width="16.140625" style="70" customWidth="1"/>
    <col min="10" max="16384" width="9.140625" style="37"/>
  </cols>
  <sheetData>
    <row r="1" spans="1:9" x14ac:dyDescent="0.25">
      <c r="A1" s="80"/>
      <c r="B1" s="81"/>
      <c r="C1" s="81"/>
      <c r="D1" s="81"/>
      <c r="E1" s="81"/>
      <c r="F1" s="36"/>
      <c r="G1" s="36"/>
      <c r="H1" s="36"/>
    </row>
    <row r="2" spans="1:9" ht="15.2" customHeight="1" x14ac:dyDescent="0.25">
      <c r="A2" s="80"/>
      <c r="B2" s="81"/>
      <c r="C2" s="81"/>
      <c r="D2" s="81"/>
      <c r="E2" s="81"/>
      <c r="F2" s="36"/>
      <c r="G2" s="36"/>
      <c r="H2" s="36"/>
    </row>
    <row r="3" spans="1:9" ht="15.95" customHeight="1" x14ac:dyDescent="0.25">
      <c r="A3" s="82" t="s">
        <v>606</v>
      </c>
      <c r="B3" s="83"/>
      <c r="C3" s="83"/>
      <c r="D3" s="83"/>
      <c r="E3" s="83"/>
      <c r="F3" s="83"/>
      <c r="G3" s="83"/>
      <c r="H3" s="83"/>
    </row>
    <row r="4" spans="1:9" ht="15.75" customHeight="1" x14ac:dyDescent="0.25">
      <c r="A4" s="84"/>
      <c r="B4" s="85"/>
      <c r="C4" s="85"/>
      <c r="D4" s="85"/>
      <c r="E4" s="85"/>
      <c r="F4" s="85"/>
      <c r="G4" s="85"/>
      <c r="H4" s="35"/>
    </row>
    <row r="5" spans="1:9" ht="12.75" customHeight="1" x14ac:dyDescent="0.25">
      <c r="A5" s="86" t="s">
        <v>603</v>
      </c>
      <c r="B5" s="106"/>
      <c r="C5" s="106"/>
      <c r="D5" s="106"/>
      <c r="E5" s="106"/>
      <c r="F5" s="106"/>
      <c r="G5" s="106"/>
      <c r="H5" s="106"/>
    </row>
    <row r="6" spans="1:9" ht="26.25" customHeight="1" x14ac:dyDescent="0.25">
      <c r="A6" s="95" t="s">
        <v>0</v>
      </c>
      <c r="B6" s="97" t="s">
        <v>1</v>
      </c>
      <c r="C6" s="99" t="s">
        <v>2</v>
      </c>
      <c r="D6" s="101" t="s">
        <v>325</v>
      </c>
      <c r="E6" s="92" t="s">
        <v>650</v>
      </c>
      <c r="F6" s="93"/>
      <c r="G6" s="94"/>
      <c r="H6" s="88" t="s">
        <v>604</v>
      </c>
    </row>
    <row r="7" spans="1:9" ht="49.5" customHeight="1" x14ac:dyDescent="0.25">
      <c r="A7" s="96"/>
      <c r="B7" s="98"/>
      <c r="C7" s="100"/>
      <c r="D7" s="102"/>
      <c r="E7" s="2" t="s">
        <v>605</v>
      </c>
      <c r="F7" s="4" t="s">
        <v>649</v>
      </c>
      <c r="G7" s="3" t="s">
        <v>648</v>
      </c>
      <c r="H7" s="89"/>
    </row>
    <row r="8" spans="1:9" x14ac:dyDescent="0.25">
      <c r="A8" s="38" t="s">
        <v>417</v>
      </c>
      <c r="B8" s="39" t="s">
        <v>3</v>
      </c>
      <c r="C8" s="39" t="s">
        <v>4</v>
      </c>
      <c r="D8" s="40">
        <f>D9+D13+D21+D30+D32+D38+D40+D42</f>
        <v>187130395.69</v>
      </c>
      <c r="E8" s="40">
        <f t="shared" ref="E8:H8" si="0">E9+E13+E21+E30+E32+E38+E40+E42</f>
        <v>217434541.68000001</v>
      </c>
      <c r="F8" s="40">
        <f t="shared" si="0"/>
        <v>158961907.64000002</v>
      </c>
      <c r="G8" s="40">
        <f t="shared" si="0"/>
        <v>156652779.12</v>
      </c>
      <c r="H8" s="40">
        <f t="shared" si="0"/>
        <v>212573226.56</v>
      </c>
      <c r="I8" s="71"/>
    </row>
    <row r="9" spans="1:9" ht="38.25" outlineLevel="1" x14ac:dyDescent="0.25">
      <c r="A9" s="41" t="s">
        <v>571</v>
      </c>
      <c r="B9" s="42" t="s">
        <v>5</v>
      </c>
      <c r="C9" s="42" t="s">
        <v>4</v>
      </c>
      <c r="D9" s="43">
        <f>SUM(D10:D12)</f>
        <v>2650894.86</v>
      </c>
      <c r="E9" s="43">
        <f t="shared" ref="E9:H9" si="1">SUM(E10:E12)</f>
        <v>3116027.04</v>
      </c>
      <c r="F9" s="43">
        <f t="shared" si="1"/>
        <v>2376616.41</v>
      </c>
      <c r="G9" s="43">
        <f t="shared" si="1"/>
        <v>2320429.54</v>
      </c>
      <c r="H9" s="43">
        <f t="shared" si="1"/>
        <v>3116027.04</v>
      </c>
      <c r="I9" s="71"/>
    </row>
    <row r="10" spans="1:9" ht="25.5" outlineLevel="5" x14ac:dyDescent="0.25">
      <c r="A10" s="45" t="s">
        <v>418</v>
      </c>
      <c r="B10" s="46" t="s">
        <v>5</v>
      </c>
      <c r="C10" s="46" t="s">
        <v>6</v>
      </c>
      <c r="D10" s="47">
        <v>2469716.69</v>
      </c>
      <c r="E10" s="48">
        <v>2666027.04</v>
      </c>
      <c r="F10" s="48">
        <v>2281616.41</v>
      </c>
      <c r="G10" s="48">
        <v>2276508.4700000002</v>
      </c>
      <c r="H10" s="48">
        <v>2666027.04</v>
      </c>
      <c r="I10" s="71"/>
    </row>
    <row r="11" spans="1:9" ht="25.5" outlineLevel="5" x14ac:dyDescent="0.25">
      <c r="A11" s="45" t="s">
        <v>419</v>
      </c>
      <c r="B11" s="46" t="s">
        <v>5</v>
      </c>
      <c r="C11" s="46" t="s">
        <v>7</v>
      </c>
      <c r="D11" s="47">
        <v>146154.92000000001</v>
      </c>
      <c r="E11" s="48">
        <v>396480</v>
      </c>
      <c r="F11" s="48">
        <v>45000</v>
      </c>
      <c r="G11" s="48">
        <v>43921.07</v>
      </c>
      <c r="H11" s="48">
        <v>396480</v>
      </c>
      <c r="I11" s="71"/>
    </row>
    <row r="12" spans="1:9" ht="63.75" outlineLevel="5" x14ac:dyDescent="0.25">
      <c r="A12" s="45" t="s">
        <v>330</v>
      </c>
      <c r="B12" s="46" t="s">
        <v>5</v>
      </c>
      <c r="C12" s="46" t="s">
        <v>8</v>
      </c>
      <c r="D12" s="47">
        <v>35023.25</v>
      </c>
      <c r="E12" s="48">
        <v>53520</v>
      </c>
      <c r="F12" s="48">
        <v>50000</v>
      </c>
      <c r="G12" s="48">
        <v>0</v>
      </c>
      <c r="H12" s="48">
        <v>53520</v>
      </c>
      <c r="I12" s="71"/>
    </row>
    <row r="13" spans="1:9" ht="51" outlineLevel="1" x14ac:dyDescent="0.25">
      <c r="A13" s="41" t="s">
        <v>384</v>
      </c>
      <c r="B13" s="42" t="s">
        <v>9</v>
      </c>
      <c r="C13" s="42" t="s">
        <v>4</v>
      </c>
      <c r="D13" s="43">
        <f>SUM(D14:D20)</f>
        <v>9544554.2699999996</v>
      </c>
      <c r="E13" s="43">
        <f t="shared" ref="E13:H13" si="2">SUM(E14:E20)</f>
        <v>10226095.939999999</v>
      </c>
      <c r="F13" s="43">
        <f t="shared" si="2"/>
        <v>8531930.7400000002</v>
      </c>
      <c r="G13" s="43">
        <f t="shared" si="2"/>
        <v>8153177.8500000006</v>
      </c>
      <c r="H13" s="43">
        <f t="shared" si="2"/>
        <v>10226095.939999999</v>
      </c>
      <c r="I13" s="71"/>
    </row>
    <row r="14" spans="1:9" ht="25.5" outlineLevel="5" x14ac:dyDescent="0.25">
      <c r="A14" s="45" t="s">
        <v>326</v>
      </c>
      <c r="B14" s="46" t="s">
        <v>9</v>
      </c>
      <c r="C14" s="46" t="s">
        <v>10</v>
      </c>
      <c r="D14" s="47">
        <v>47650</v>
      </c>
      <c r="E14" s="48">
        <v>30600</v>
      </c>
      <c r="F14" s="48">
        <v>25360</v>
      </c>
      <c r="G14" s="48">
        <v>18360</v>
      </c>
      <c r="H14" s="48">
        <v>30600</v>
      </c>
      <c r="I14" s="71"/>
    </row>
    <row r="15" spans="1:9" ht="63.75" outlineLevel="5" x14ac:dyDescent="0.25">
      <c r="A15" s="45" t="s">
        <v>330</v>
      </c>
      <c r="B15" s="46" t="s">
        <v>9</v>
      </c>
      <c r="C15" s="46" t="s">
        <v>11</v>
      </c>
      <c r="D15" s="47">
        <v>102419.86</v>
      </c>
      <c r="E15" s="48">
        <v>123000</v>
      </c>
      <c r="F15" s="48">
        <v>122863.58</v>
      </c>
      <c r="G15" s="48">
        <v>122863.58</v>
      </c>
      <c r="H15" s="48">
        <v>123000</v>
      </c>
      <c r="I15" s="71"/>
    </row>
    <row r="16" spans="1:9" ht="38.25" outlineLevel="5" x14ac:dyDescent="0.25">
      <c r="A16" s="45" t="s">
        <v>420</v>
      </c>
      <c r="B16" s="46" t="s">
        <v>9</v>
      </c>
      <c r="C16" s="46" t="s">
        <v>12</v>
      </c>
      <c r="D16" s="47">
        <v>2232337.4300000002</v>
      </c>
      <c r="E16" s="48">
        <v>2572414.2599999998</v>
      </c>
      <c r="F16" s="48">
        <v>2225114.2599999998</v>
      </c>
      <c r="G16" s="48">
        <v>2127127.4300000002</v>
      </c>
      <c r="H16" s="48">
        <v>2572414.2599999998</v>
      </c>
      <c r="I16" s="71"/>
    </row>
    <row r="17" spans="1:9" ht="38.25" outlineLevel="5" x14ac:dyDescent="0.25">
      <c r="A17" s="45" t="s">
        <v>421</v>
      </c>
      <c r="B17" s="46" t="s">
        <v>9</v>
      </c>
      <c r="C17" s="46" t="s">
        <v>13</v>
      </c>
      <c r="D17" s="47">
        <v>23090</v>
      </c>
      <c r="E17" s="48">
        <v>105400</v>
      </c>
      <c r="F17" s="48">
        <v>0</v>
      </c>
      <c r="G17" s="48">
        <v>0</v>
      </c>
      <c r="H17" s="48">
        <v>105400</v>
      </c>
      <c r="I17" s="71"/>
    </row>
    <row r="18" spans="1:9" ht="38.25" outlineLevel="5" x14ac:dyDescent="0.25">
      <c r="A18" s="45" t="s">
        <v>422</v>
      </c>
      <c r="B18" s="46" t="s">
        <v>9</v>
      </c>
      <c r="C18" s="46" t="s">
        <v>14</v>
      </c>
      <c r="D18" s="47">
        <v>1854138.26</v>
      </c>
      <c r="E18" s="48">
        <v>1887237.09</v>
      </c>
      <c r="F18" s="48">
        <v>1601460</v>
      </c>
      <c r="G18" s="48">
        <v>1494285.04</v>
      </c>
      <c r="H18" s="48">
        <v>1887237.09</v>
      </c>
      <c r="I18" s="71"/>
    </row>
    <row r="19" spans="1:9" ht="38.25" outlineLevel="5" x14ac:dyDescent="0.25">
      <c r="A19" s="45" t="s">
        <v>423</v>
      </c>
      <c r="B19" s="46" t="s">
        <v>9</v>
      </c>
      <c r="C19" s="46" t="s">
        <v>15</v>
      </c>
      <c r="D19" s="47">
        <v>354349.07</v>
      </c>
      <c r="E19" s="48">
        <v>609096.13</v>
      </c>
      <c r="F19" s="48">
        <v>435796.13</v>
      </c>
      <c r="G19" s="48">
        <v>413961.51</v>
      </c>
      <c r="H19" s="48">
        <v>609096.13</v>
      </c>
      <c r="I19" s="71"/>
    </row>
    <row r="20" spans="1:9" ht="25.5" outlineLevel="5" x14ac:dyDescent="0.25">
      <c r="A20" s="45" t="s">
        <v>327</v>
      </c>
      <c r="B20" s="46" t="s">
        <v>9</v>
      </c>
      <c r="C20" s="46" t="s">
        <v>16</v>
      </c>
      <c r="D20" s="47">
        <v>4930569.6500000004</v>
      </c>
      <c r="E20" s="48">
        <v>4898348.46</v>
      </c>
      <c r="F20" s="48">
        <v>4121336.77</v>
      </c>
      <c r="G20" s="48">
        <v>3976580.29</v>
      </c>
      <c r="H20" s="48">
        <v>4898348.46</v>
      </c>
      <c r="I20" s="71"/>
    </row>
    <row r="21" spans="1:9" ht="63.75" outlineLevel="1" x14ac:dyDescent="0.25">
      <c r="A21" s="41" t="s">
        <v>385</v>
      </c>
      <c r="B21" s="42" t="s">
        <v>17</v>
      </c>
      <c r="C21" s="42" t="s">
        <v>4</v>
      </c>
      <c r="D21" s="43">
        <f>SUM(D22:D29)</f>
        <v>97515041.379999995</v>
      </c>
      <c r="E21" s="43">
        <f t="shared" ref="E21:H21" si="3">SUM(E22:E29)</f>
        <v>102606527.27</v>
      </c>
      <c r="F21" s="43">
        <f t="shared" si="3"/>
        <v>81075636.870000005</v>
      </c>
      <c r="G21" s="43">
        <f t="shared" si="3"/>
        <v>79979545.789999992</v>
      </c>
      <c r="H21" s="43">
        <f t="shared" si="3"/>
        <v>102606527.27</v>
      </c>
      <c r="I21" s="71"/>
    </row>
    <row r="22" spans="1:9" ht="25.5" outlineLevel="5" x14ac:dyDescent="0.25">
      <c r="A22" s="45" t="s">
        <v>327</v>
      </c>
      <c r="B22" s="46" t="s">
        <v>17</v>
      </c>
      <c r="C22" s="46" t="s">
        <v>18</v>
      </c>
      <c r="D22" s="47">
        <v>9195732.3900000006</v>
      </c>
      <c r="E22" s="48">
        <v>9988505.8800000008</v>
      </c>
      <c r="F22" s="48">
        <v>7986700</v>
      </c>
      <c r="G22" s="48">
        <v>7614822.8799999999</v>
      </c>
      <c r="H22" s="48">
        <v>9988505.8800000008</v>
      </c>
      <c r="I22" s="71"/>
    </row>
    <row r="23" spans="1:9" ht="25.5" outlineLevel="5" x14ac:dyDescent="0.25">
      <c r="A23" s="45" t="s">
        <v>326</v>
      </c>
      <c r="B23" s="46" t="s">
        <v>17</v>
      </c>
      <c r="C23" s="46" t="s">
        <v>10</v>
      </c>
      <c r="D23" s="47">
        <v>1121154.1000000001</v>
      </c>
      <c r="E23" s="48">
        <v>943779.34</v>
      </c>
      <c r="F23" s="48">
        <v>310306.17</v>
      </c>
      <c r="G23" s="48">
        <v>263596.03999999998</v>
      </c>
      <c r="H23" s="48">
        <v>943779.34</v>
      </c>
      <c r="I23" s="71"/>
    </row>
    <row r="24" spans="1:9" ht="25.5" outlineLevel="5" x14ac:dyDescent="0.25">
      <c r="A24" s="45" t="s">
        <v>326</v>
      </c>
      <c r="B24" s="46" t="s">
        <v>17</v>
      </c>
      <c r="C24" s="46" t="s">
        <v>19</v>
      </c>
      <c r="D24" s="47">
        <v>53058</v>
      </c>
      <c r="E24" s="48">
        <v>150000</v>
      </c>
      <c r="F24" s="48">
        <v>44284</v>
      </c>
      <c r="G24" s="48">
        <v>42071.6</v>
      </c>
      <c r="H24" s="48">
        <v>150000</v>
      </c>
      <c r="I24" s="71"/>
    </row>
    <row r="25" spans="1:9" ht="63.75" outlineLevel="5" x14ac:dyDescent="0.25">
      <c r="A25" s="45" t="s">
        <v>330</v>
      </c>
      <c r="B25" s="46" t="s">
        <v>17</v>
      </c>
      <c r="C25" s="46" t="s">
        <v>11</v>
      </c>
      <c r="D25" s="47">
        <v>1486086.74</v>
      </c>
      <c r="E25" s="48">
        <v>1756740.92</v>
      </c>
      <c r="F25" s="48">
        <v>1203214.47</v>
      </c>
      <c r="G25" s="48">
        <v>1143286.92</v>
      </c>
      <c r="H25" s="48">
        <v>1756740.92</v>
      </c>
      <c r="I25" s="71"/>
    </row>
    <row r="26" spans="1:9" ht="25.5" outlineLevel="5" x14ac:dyDescent="0.25">
      <c r="A26" s="45" t="s">
        <v>327</v>
      </c>
      <c r="B26" s="46" t="s">
        <v>17</v>
      </c>
      <c r="C26" s="46" t="s">
        <v>20</v>
      </c>
      <c r="D26" s="47">
        <v>0</v>
      </c>
      <c r="E26" s="48">
        <v>5334102.3600000003</v>
      </c>
      <c r="F26" s="48">
        <v>4374900</v>
      </c>
      <c r="G26" s="48">
        <v>4072468.91</v>
      </c>
      <c r="H26" s="48">
        <v>5334102.3600000003</v>
      </c>
      <c r="I26" s="71"/>
    </row>
    <row r="27" spans="1:9" ht="25.5" outlineLevel="5" x14ac:dyDescent="0.25">
      <c r="A27" s="45" t="s">
        <v>327</v>
      </c>
      <c r="B27" s="46" t="s">
        <v>17</v>
      </c>
      <c r="C27" s="46" t="s">
        <v>21</v>
      </c>
      <c r="D27" s="47">
        <v>18629417.379999999</v>
      </c>
      <c r="E27" s="48">
        <v>19545734.050000001</v>
      </c>
      <c r="F27" s="48">
        <v>15737136.630000001</v>
      </c>
      <c r="G27" s="48">
        <v>15712277.220000001</v>
      </c>
      <c r="H27" s="48">
        <v>19545734.050000001</v>
      </c>
      <c r="I27" s="71"/>
    </row>
    <row r="28" spans="1:9" ht="25.5" outlineLevel="5" x14ac:dyDescent="0.25">
      <c r="A28" s="45" t="s">
        <v>327</v>
      </c>
      <c r="B28" s="46" t="s">
        <v>17</v>
      </c>
      <c r="C28" s="46" t="s">
        <v>22</v>
      </c>
      <c r="D28" s="47">
        <v>66394150.210000001</v>
      </c>
      <c r="E28" s="48">
        <v>64468528.689999998</v>
      </c>
      <c r="F28" s="48">
        <v>51419095.600000001</v>
      </c>
      <c r="G28" s="48">
        <v>51131022.219999999</v>
      </c>
      <c r="H28" s="48">
        <v>64468528.689999998</v>
      </c>
      <c r="I28" s="71"/>
    </row>
    <row r="29" spans="1:9" ht="127.5" outlineLevel="5" x14ac:dyDescent="0.25">
      <c r="A29" s="45" t="s">
        <v>424</v>
      </c>
      <c r="B29" s="46" t="s">
        <v>17</v>
      </c>
      <c r="C29" s="46" t="s">
        <v>23</v>
      </c>
      <c r="D29" s="47">
        <v>635442.56000000006</v>
      </c>
      <c r="E29" s="48">
        <v>419136.03</v>
      </c>
      <c r="F29" s="48">
        <v>0</v>
      </c>
      <c r="G29" s="48">
        <v>0</v>
      </c>
      <c r="H29" s="48">
        <v>419136.03</v>
      </c>
      <c r="I29" s="71"/>
    </row>
    <row r="30" spans="1:9" outlineLevel="1" x14ac:dyDescent="0.25">
      <c r="A30" s="41" t="s">
        <v>386</v>
      </c>
      <c r="B30" s="42" t="s">
        <v>24</v>
      </c>
      <c r="C30" s="42" t="s">
        <v>4</v>
      </c>
      <c r="D30" s="44">
        <f>SUM(D31)</f>
        <v>0</v>
      </c>
      <c r="E30" s="44">
        <f>SUM(E31)</f>
        <v>11320</v>
      </c>
      <c r="F30" s="44">
        <f t="shared" ref="F30:H30" si="4">SUM(F31)</f>
        <v>11320</v>
      </c>
      <c r="G30" s="44">
        <f t="shared" si="4"/>
        <v>0</v>
      </c>
      <c r="H30" s="44">
        <f t="shared" si="4"/>
        <v>11320</v>
      </c>
      <c r="I30" s="71"/>
    </row>
    <row r="31" spans="1:9" ht="51" outlineLevel="5" x14ac:dyDescent="0.25">
      <c r="A31" s="45" t="s">
        <v>425</v>
      </c>
      <c r="B31" s="46" t="s">
        <v>24</v>
      </c>
      <c r="C31" s="46" t="s">
        <v>25</v>
      </c>
      <c r="D31" s="47">
        <v>0</v>
      </c>
      <c r="E31" s="48">
        <v>11320</v>
      </c>
      <c r="F31" s="48">
        <v>11320</v>
      </c>
      <c r="G31" s="48">
        <v>0</v>
      </c>
      <c r="H31" s="48">
        <v>11320</v>
      </c>
      <c r="I31" s="71"/>
    </row>
    <row r="32" spans="1:9" ht="38.25" outlineLevel="1" x14ac:dyDescent="0.25">
      <c r="A32" s="41" t="s">
        <v>387</v>
      </c>
      <c r="B32" s="42" t="s">
        <v>26</v>
      </c>
      <c r="C32" s="42" t="s">
        <v>4</v>
      </c>
      <c r="D32" s="43">
        <f>SUM(D33:D37)</f>
        <v>1394346.38</v>
      </c>
      <c r="E32" s="43">
        <f t="shared" ref="E32:H32" si="5">SUM(E33:E37)</f>
        <v>1688649.82</v>
      </c>
      <c r="F32" s="43">
        <f t="shared" si="5"/>
        <v>1329116</v>
      </c>
      <c r="G32" s="43">
        <f t="shared" si="5"/>
        <v>1316615.1399999999</v>
      </c>
      <c r="H32" s="43">
        <f t="shared" si="5"/>
        <v>1645284.23</v>
      </c>
      <c r="I32" s="71"/>
    </row>
    <row r="33" spans="1:9" ht="51" outlineLevel="5" x14ac:dyDescent="0.25">
      <c r="A33" s="45" t="s">
        <v>426</v>
      </c>
      <c r="B33" s="46" t="s">
        <v>26</v>
      </c>
      <c r="C33" s="46" t="s">
        <v>27</v>
      </c>
      <c r="D33" s="47">
        <v>60320</v>
      </c>
      <c r="E33" s="48">
        <v>117000</v>
      </c>
      <c r="F33" s="48">
        <v>46320</v>
      </c>
      <c r="G33" s="48">
        <v>33920</v>
      </c>
      <c r="H33" s="48">
        <f>117000-29100</f>
        <v>87900</v>
      </c>
      <c r="I33" s="71"/>
    </row>
    <row r="34" spans="1:9" ht="25.5" outlineLevel="5" x14ac:dyDescent="0.25">
      <c r="A34" s="45" t="s">
        <v>326</v>
      </c>
      <c r="B34" s="46" t="s">
        <v>26</v>
      </c>
      <c r="C34" s="49" t="s">
        <v>10</v>
      </c>
      <c r="D34" s="47">
        <v>67875.399999999994</v>
      </c>
      <c r="E34" s="48">
        <v>0</v>
      </c>
      <c r="F34" s="48">
        <v>0</v>
      </c>
      <c r="G34" s="48">
        <v>0</v>
      </c>
      <c r="H34" s="48">
        <v>0</v>
      </c>
      <c r="I34" s="71"/>
    </row>
    <row r="35" spans="1:9" ht="63.75" outlineLevel="5" x14ac:dyDescent="0.25">
      <c r="A35" s="45" t="s">
        <v>330</v>
      </c>
      <c r="B35" s="46" t="s">
        <v>26</v>
      </c>
      <c r="C35" s="46" t="s">
        <v>11</v>
      </c>
      <c r="D35" s="47">
        <v>75544</v>
      </c>
      <c r="E35" s="48">
        <v>30000</v>
      </c>
      <c r="F35" s="48">
        <v>15835.27</v>
      </c>
      <c r="G35" s="48">
        <v>15734.41</v>
      </c>
      <c r="H35" s="48">
        <f>30000-14265.59</f>
        <v>15734.41</v>
      </c>
      <c r="I35" s="71"/>
    </row>
    <row r="36" spans="1:9" ht="51" outlineLevel="5" x14ac:dyDescent="0.25">
      <c r="A36" s="45" t="s">
        <v>427</v>
      </c>
      <c r="B36" s="46" t="s">
        <v>26</v>
      </c>
      <c r="C36" s="46" t="s">
        <v>28</v>
      </c>
      <c r="D36" s="47">
        <v>274841.83</v>
      </c>
      <c r="E36" s="48">
        <v>1541649.82</v>
      </c>
      <c r="F36" s="48">
        <v>1266960.73</v>
      </c>
      <c r="G36" s="48">
        <v>1266960.73</v>
      </c>
      <c r="H36" s="48">
        <v>1541649.82</v>
      </c>
      <c r="I36" s="71"/>
    </row>
    <row r="37" spans="1:9" ht="25.5" outlineLevel="5" x14ac:dyDescent="0.25">
      <c r="A37" s="45" t="s">
        <v>327</v>
      </c>
      <c r="B37" s="46" t="s">
        <v>26</v>
      </c>
      <c r="C37" s="46" t="s">
        <v>328</v>
      </c>
      <c r="D37" s="47">
        <v>915765.15</v>
      </c>
      <c r="E37" s="48">
        <v>0</v>
      </c>
      <c r="F37" s="48">
        <v>0</v>
      </c>
      <c r="G37" s="48">
        <v>0</v>
      </c>
      <c r="H37" s="48">
        <v>0</v>
      </c>
      <c r="I37" s="71"/>
    </row>
    <row r="38" spans="1:9" ht="25.5" outlineLevel="1" x14ac:dyDescent="0.25">
      <c r="A38" s="41" t="s">
        <v>388</v>
      </c>
      <c r="B38" s="42" t="s">
        <v>29</v>
      </c>
      <c r="C38" s="42" t="s">
        <v>4</v>
      </c>
      <c r="D38" s="43">
        <f>SUM(D39)</f>
        <v>0</v>
      </c>
      <c r="E38" s="43">
        <f t="shared" ref="E38:H38" si="6">SUM(E39)</f>
        <v>7960300</v>
      </c>
      <c r="F38" s="43">
        <f t="shared" si="6"/>
        <v>7960300</v>
      </c>
      <c r="G38" s="43">
        <f t="shared" si="6"/>
        <v>7960300</v>
      </c>
      <c r="H38" s="43">
        <f t="shared" si="6"/>
        <v>7960300</v>
      </c>
      <c r="I38" s="71"/>
    </row>
    <row r="39" spans="1:9" ht="25.5" outlineLevel="5" x14ac:dyDescent="0.25">
      <c r="A39" s="45" t="s">
        <v>428</v>
      </c>
      <c r="B39" s="46" t="s">
        <v>29</v>
      </c>
      <c r="C39" s="46" t="s">
        <v>30</v>
      </c>
      <c r="D39" s="47">
        <v>0</v>
      </c>
      <c r="E39" s="48">
        <v>7960300</v>
      </c>
      <c r="F39" s="48">
        <v>7960300</v>
      </c>
      <c r="G39" s="48">
        <v>7960300</v>
      </c>
      <c r="H39" s="48">
        <v>7960300</v>
      </c>
      <c r="I39" s="71"/>
    </row>
    <row r="40" spans="1:9" outlineLevel="1" x14ac:dyDescent="0.25">
      <c r="A40" s="41" t="s">
        <v>389</v>
      </c>
      <c r="B40" s="42" t="s">
        <v>31</v>
      </c>
      <c r="C40" s="42" t="s">
        <v>4</v>
      </c>
      <c r="D40" s="43">
        <f>SUM(D41)</f>
        <v>0</v>
      </c>
      <c r="E40" s="43">
        <f t="shared" ref="E40:H40" si="7">SUM(E41)</f>
        <v>3000000</v>
      </c>
      <c r="F40" s="43">
        <f t="shared" si="7"/>
        <v>0</v>
      </c>
      <c r="G40" s="43">
        <f t="shared" si="7"/>
        <v>0</v>
      </c>
      <c r="H40" s="43">
        <f t="shared" si="7"/>
        <v>0</v>
      </c>
      <c r="I40" s="71"/>
    </row>
    <row r="41" spans="1:9" ht="25.5" outlineLevel="5" x14ac:dyDescent="0.25">
      <c r="A41" s="45" t="s">
        <v>429</v>
      </c>
      <c r="B41" s="46" t="s">
        <v>31</v>
      </c>
      <c r="C41" s="46" t="s">
        <v>32</v>
      </c>
      <c r="D41" s="47">
        <v>0</v>
      </c>
      <c r="E41" s="48">
        <v>3000000</v>
      </c>
      <c r="F41" s="48">
        <v>0</v>
      </c>
      <c r="G41" s="48">
        <v>0</v>
      </c>
      <c r="H41" s="48">
        <v>0</v>
      </c>
      <c r="I41" s="71"/>
    </row>
    <row r="42" spans="1:9" outlineLevel="1" x14ac:dyDescent="0.25">
      <c r="A42" s="41" t="s">
        <v>390</v>
      </c>
      <c r="B42" s="42" t="s">
        <v>33</v>
      </c>
      <c r="C42" s="42" t="s">
        <v>4</v>
      </c>
      <c r="D42" s="43">
        <f>SUM(D43:D71)</f>
        <v>76025558.799999997</v>
      </c>
      <c r="E42" s="43">
        <f t="shared" ref="E42:H42" si="8">SUM(E43:E71)</f>
        <v>88825621.610000014</v>
      </c>
      <c r="F42" s="43">
        <f t="shared" si="8"/>
        <v>57676987.619999997</v>
      </c>
      <c r="G42" s="43">
        <f t="shared" si="8"/>
        <v>56922710.799999997</v>
      </c>
      <c r="H42" s="43">
        <f t="shared" si="8"/>
        <v>87007672.080000013</v>
      </c>
      <c r="I42" s="71"/>
    </row>
    <row r="43" spans="1:9" ht="76.5" outlineLevel="5" x14ac:dyDescent="0.25">
      <c r="A43" s="45" t="s">
        <v>430</v>
      </c>
      <c r="B43" s="46" t="s">
        <v>33</v>
      </c>
      <c r="C43" s="46" t="s">
        <v>34</v>
      </c>
      <c r="D43" s="47">
        <v>345072.81</v>
      </c>
      <c r="E43" s="48">
        <v>1319815.3</v>
      </c>
      <c r="F43" s="48">
        <v>459500.18</v>
      </c>
      <c r="G43" s="48">
        <v>459500.18</v>
      </c>
      <c r="H43" s="48">
        <f>1319815.3-760315.12</f>
        <v>559500.18000000005</v>
      </c>
      <c r="I43" s="71"/>
    </row>
    <row r="44" spans="1:9" ht="38.25" outlineLevel="5" x14ac:dyDescent="0.25">
      <c r="A44" s="45" t="s">
        <v>431</v>
      </c>
      <c r="B44" s="46" t="s">
        <v>33</v>
      </c>
      <c r="C44" s="46" t="s">
        <v>35</v>
      </c>
      <c r="D44" s="47">
        <v>180000</v>
      </c>
      <c r="E44" s="48">
        <v>200000</v>
      </c>
      <c r="F44" s="48">
        <v>148206.69</v>
      </c>
      <c r="G44" s="48">
        <v>140206.69</v>
      </c>
      <c r="H44" s="48">
        <v>200000</v>
      </c>
      <c r="I44" s="71"/>
    </row>
    <row r="45" spans="1:9" ht="63.75" outlineLevel="5" x14ac:dyDescent="0.25">
      <c r="A45" s="45" t="s">
        <v>432</v>
      </c>
      <c r="B45" s="46" t="s">
        <v>33</v>
      </c>
      <c r="C45" s="46" t="s">
        <v>36</v>
      </c>
      <c r="D45" s="47">
        <v>607439.16</v>
      </c>
      <c r="E45" s="48">
        <v>415000</v>
      </c>
      <c r="F45" s="48">
        <v>385000</v>
      </c>
      <c r="G45" s="48">
        <v>205000</v>
      </c>
      <c r="H45" s="48">
        <v>415000</v>
      </c>
      <c r="I45" s="71"/>
    </row>
    <row r="46" spans="1:9" ht="51" outlineLevel="5" x14ac:dyDescent="0.25">
      <c r="A46" s="45" t="s">
        <v>433</v>
      </c>
      <c r="B46" s="46" t="s">
        <v>33</v>
      </c>
      <c r="C46" s="46" t="s">
        <v>37</v>
      </c>
      <c r="D46" s="47">
        <v>3202405.72</v>
      </c>
      <c r="E46" s="48">
        <v>4343660.08</v>
      </c>
      <c r="F46" s="48">
        <v>2043957.66</v>
      </c>
      <c r="G46" s="48">
        <v>1826116.51</v>
      </c>
      <c r="H46" s="48">
        <v>4343660.08</v>
      </c>
      <c r="I46" s="71"/>
    </row>
    <row r="47" spans="1:9" ht="63.75" outlineLevel="5" x14ac:dyDescent="0.25">
      <c r="A47" s="45" t="s">
        <v>330</v>
      </c>
      <c r="B47" s="46" t="s">
        <v>33</v>
      </c>
      <c r="C47" s="46" t="s">
        <v>38</v>
      </c>
      <c r="D47" s="47">
        <v>0</v>
      </c>
      <c r="E47" s="48">
        <v>402307.53</v>
      </c>
      <c r="F47" s="48">
        <v>397746.93</v>
      </c>
      <c r="G47" s="48">
        <v>397746.93</v>
      </c>
      <c r="H47" s="48">
        <v>402307.53</v>
      </c>
      <c r="I47" s="71"/>
    </row>
    <row r="48" spans="1:9" ht="51" outlineLevel="5" x14ac:dyDescent="0.25">
      <c r="A48" s="45" t="s">
        <v>434</v>
      </c>
      <c r="B48" s="46" t="s">
        <v>33</v>
      </c>
      <c r="C48" s="46" t="s">
        <v>39</v>
      </c>
      <c r="D48" s="47">
        <v>1843961.14</v>
      </c>
      <c r="E48" s="48">
        <v>1855804.45</v>
      </c>
      <c r="F48" s="48">
        <v>1576755.66</v>
      </c>
      <c r="G48" s="48">
        <v>1498363.45</v>
      </c>
      <c r="H48" s="48">
        <v>1855804.45</v>
      </c>
      <c r="I48" s="71"/>
    </row>
    <row r="49" spans="1:9" ht="38.25" outlineLevel="5" x14ac:dyDescent="0.25">
      <c r="A49" s="45" t="s">
        <v>331</v>
      </c>
      <c r="B49" s="46" t="s">
        <v>33</v>
      </c>
      <c r="C49" s="46" t="s">
        <v>40</v>
      </c>
      <c r="D49" s="47">
        <v>37820453.549999997</v>
      </c>
      <c r="E49" s="48">
        <v>38613618.469999999</v>
      </c>
      <c r="F49" s="48">
        <v>32236784.280000001</v>
      </c>
      <c r="G49" s="48">
        <v>32236784.280000001</v>
      </c>
      <c r="H49" s="48">
        <v>38613618.469999999</v>
      </c>
      <c r="I49" s="71"/>
    </row>
    <row r="50" spans="1:9" ht="38.25" outlineLevel="5" x14ac:dyDescent="0.25">
      <c r="A50" s="45" t="s">
        <v>332</v>
      </c>
      <c r="B50" s="46" t="s">
        <v>33</v>
      </c>
      <c r="C50" s="46" t="s">
        <v>41</v>
      </c>
      <c r="D50" s="47">
        <v>1097377.18</v>
      </c>
      <c r="E50" s="48">
        <v>1660740.71</v>
      </c>
      <c r="F50" s="48">
        <v>1290107.48</v>
      </c>
      <c r="G50" s="48">
        <v>1290107.48</v>
      </c>
      <c r="H50" s="48">
        <v>1660740.71</v>
      </c>
      <c r="I50" s="71"/>
    </row>
    <row r="51" spans="1:9" ht="38.25" outlineLevel="5" x14ac:dyDescent="0.25">
      <c r="A51" s="45" t="s">
        <v>333</v>
      </c>
      <c r="B51" s="46" t="s">
        <v>33</v>
      </c>
      <c r="C51" s="46" t="s">
        <v>42</v>
      </c>
      <c r="D51" s="47">
        <v>5776869.29</v>
      </c>
      <c r="E51" s="48">
        <v>6091116.9100000001</v>
      </c>
      <c r="F51" s="48">
        <v>5075930.8</v>
      </c>
      <c r="G51" s="48">
        <v>5075930.8</v>
      </c>
      <c r="H51" s="48">
        <v>6091116.9100000001</v>
      </c>
      <c r="I51" s="71"/>
    </row>
    <row r="52" spans="1:9" ht="38.25" outlineLevel="5" x14ac:dyDescent="0.25">
      <c r="A52" s="45" t="s">
        <v>334</v>
      </c>
      <c r="B52" s="46" t="s">
        <v>33</v>
      </c>
      <c r="C52" s="46" t="s">
        <v>43</v>
      </c>
      <c r="D52" s="47">
        <v>5867776.5499999998</v>
      </c>
      <c r="E52" s="48">
        <v>7484230.6699999999</v>
      </c>
      <c r="F52" s="48">
        <v>5882319.3200000003</v>
      </c>
      <c r="G52" s="48">
        <v>5882319.3200000003</v>
      </c>
      <c r="H52" s="48">
        <v>7484230.6699999999</v>
      </c>
      <c r="I52" s="71"/>
    </row>
    <row r="53" spans="1:9" ht="25.5" outlineLevel="5" x14ac:dyDescent="0.25">
      <c r="A53" s="45" t="s">
        <v>380</v>
      </c>
      <c r="B53" s="46" t="s">
        <v>33</v>
      </c>
      <c r="C53" s="46" t="s">
        <v>44</v>
      </c>
      <c r="D53" s="47">
        <v>757447</v>
      </c>
      <c r="E53" s="48">
        <v>200000</v>
      </c>
      <c r="F53" s="48">
        <v>200000</v>
      </c>
      <c r="G53" s="48">
        <v>200000</v>
      </c>
      <c r="H53" s="48">
        <v>200000</v>
      </c>
      <c r="I53" s="71"/>
    </row>
    <row r="54" spans="1:9" ht="25.5" outlineLevel="5" x14ac:dyDescent="0.25">
      <c r="A54" s="45" t="s">
        <v>337</v>
      </c>
      <c r="B54" s="46" t="s">
        <v>33</v>
      </c>
      <c r="C54" s="46" t="s">
        <v>45</v>
      </c>
      <c r="D54" s="47">
        <v>9053362.1699999999</v>
      </c>
      <c r="E54" s="48">
        <v>8826989.9000000004</v>
      </c>
      <c r="F54" s="48">
        <v>829567.9</v>
      </c>
      <c r="G54" s="48">
        <v>829567.9</v>
      </c>
      <c r="H54" s="48">
        <v>8826989.9000000004</v>
      </c>
      <c r="I54" s="71"/>
    </row>
    <row r="55" spans="1:9" ht="51" outlineLevel="5" x14ac:dyDescent="0.25">
      <c r="A55" s="45" t="s">
        <v>435</v>
      </c>
      <c r="B55" s="46" t="s">
        <v>33</v>
      </c>
      <c r="C55" s="46" t="s">
        <v>46</v>
      </c>
      <c r="D55" s="47">
        <v>0</v>
      </c>
      <c r="E55" s="48">
        <v>600000</v>
      </c>
      <c r="F55" s="48">
        <v>600000</v>
      </c>
      <c r="G55" s="48">
        <v>600000</v>
      </c>
      <c r="H55" s="48">
        <v>600000</v>
      </c>
      <c r="I55" s="71"/>
    </row>
    <row r="56" spans="1:9" ht="51" outlineLevel="5" x14ac:dyDescent="0.25">
      <c r="A56" s="45" t="s">
        <v>436</v>
      </c>
      <c r="B56" s="46" t="s">
        <v>33</v>
      </c>
      <c r="C56" s="46" t="s">
        <v>47</v>
      </c>
      <c r="D56" s="47">
        <v>0</v>
      </c>
      <c r="E56" s="48">
        <v>400000</v>
      </c>
      <c r="F56" s="48">
        <v>400000</v>
      </c>
      <c r="G56" s="48">
        <v>400000</v>
      </c>
      <c r="H56" s="48">
        <v>400000</v>
      </c>
      <c r="I56" s="71"/>
    </row>
    <row r="57" spans="1:9" ht="38.25" outlineLevel="5" x14ac:dyDescent="0.25">
      <c r="A57" s="45" t="s">
        <v>572</v>
      </c>
      <c r="B57" s="50" t="s">
        <v>33</v>
      </c>
      <c r="C57" s="50" t="s">
        <v>573</v>
      </c>
      <c r="D57" s="47">
        <v>3503844.16</v>
      </c>
      <c r="E57" s="48">
        <v>2668551</v>
      </c>
      <c r="F57" s="48">
        <v>1832722.89</v>
      </c>
      <c r="G57" s="51">
        <v>1767124.99</v>
      </c>
      <c r="H57" s="48">
        <f>2668551+50000</f>
        <v>2718551</v>
      </c>
      <c r="I57" s="71"/>
    </row>
    <row r="58" spans="1:9" ht="38.25" outlineLevel="5" x14ac:dyDescent="0.25">
      <c r="A58" s="45" t="s">
        <v>572</v>
      </c>
      <c r="B58" s="50" t="s">
        <v>33</v>
      </c>
      <c r="C58" s="50" t="s">
        <v>574</v>
      </c>
      <c r="D58" s="47">
        <v>179325.4</v>
      </c>
      <c r="E58" s="48">
        <v>298055.59000000003</v>
      </c>
      <c r="F58" s="48">
        <v>192780.59</v>
      </c>
      <c r="G58" s="51">
        <v>192780.59</v>
      </c>
      <c r="H58" s="48">
        <v>298055.59000000003</v>
      </c>
      <c r="I58" s="71"/>
    </row>
    <row r="59" spans="1:9" ht="38.25" outlineLevel="5" x14ac:dyDescent="0.25">
      <c r="A59" s="45" t="s">
        <v>572</v>
      </c>
      <c r="B59" s="50" t="s">
        <v>33</v>
      </c>
      <c r="C59" s="50" t="s">
        <v>575</v>
      </c>
      <c r="D59" s="47">
        <v>339000</v>
      </c>
      <c r="E59" s="48">
        <v>274000</v>
      </c>
      <c r="F59" s="48">
        <v>169500</v>
      </c>
      <c r="G59" s="51">
        <v>163500</v>
      </c>
      <c r="H59" s="48">
        <v>274000</v>
      </c>
      <c r="I59" s="71"/>
    </row>
    <row r="60" spans="1:9" ht="38.25" outlineLevel="5" x14ac:dyDescent="0.25">
      <c r="A60" s="45" t="s">
        <v>572</v>
      </c>
      <c r="B60" s="50" t="s">
        <v>33</v>
      </c>
      <c r="C60" s="50" t="s">
        <v>576</v>
      </c>
      <c r="D60" s="47">
        <v>951610.09</v>
      </c>
      <c r="E60" s="48">
        <v>1373100</v>
      </c>
      <c r="F60" s="48">
        <v>665562</v>
      </c>
      <c r="G60" s="51">
        <v>657882</v>
      </c>
      <c r="H60" s="48">
        <v>1373100</v>
      </c>
      <c r="I60" s="71"/>
    </row>
    <row r="61" spans="1:9" ht="25.5" outlineLevel="5" x14ac:dyDescent="0.25">
      <c r="A61" s="45" t="s">
        <v>437</v>
      </c>
      <c r="B61" s="46" t="s">
        <v>33</v>
      </c>
      <c r="C61" s="46" t="s">
        <v>48</v>
      </c>
      <c r="D61" s="47">
        <v>1581375.21</v>
      </c>
      <c r="E61" s="48">
        <v>1976210</v>
      </c>
      <c r="F61" s="48">
        <v>1072236.77</v>
      </c>
      <c r="G61" s="48">
        <v>1013422.98</v>
      </c>
      <c r="H61" s="48">
        <f>1976210-6634.41</f>
        <v>1969575.59</v>
      </c>
      <c r="I61" s="71"/>
    </row>
    <row r="62" spans="1:9" ht="38.25" outlineLevel="5" x14ac:dyDescent="0.25">
      <c r="A62" s="45" t="s">
        <v>438</v>
      </c>
      <c r="B62" s="46" t="s">
        <v>33</v>
      </c>
      <c r="C62" s="46" t="s">
        <v>49</v>
      </c>
      <c r="D62" s="47">
        <v>0</v>
      </c>
      <c r="E62" s="48">
        <v>992000</v>
      </c>
      <c r="F62" s="48">
        <v>441000</v>
      </c>
      <c r="G62" s="48">
        <v>441000</v>
      </c>
      <c r="H62" s="48">
        <v>992000</v>
      </c>
      <c r="I62" s="71"/>
    </row>
    <row r="63" spans="1:9" ht="25.5" outlineLevel="5" x14ac:dyDescent="0.25">
      <c r="A63" s="45" t="s">
        <v>439</v>
      </c>
      <c r="B63" s="46" t="s">
        <v>33</v>
      </c>
      <c r="C63" s="46" t="s">
        <v>50</v>
      </c>
      <c r="D63" s="47">
        <v>0</v>
      </c>
      <c r="E63" s="48">
        <v>1101000</v>
      </c>
      <c r="F63" s="48">
        <v>0</v>
      </c>
      <c r="G63" s="48">
        <v>0</v>
      </c>
      <c r="H63" s="48">
        <v>0</v>
      </c>
      <c r="I63" s="71"/>
    </row>
    <row r="64" spans="1:9" ht="114.75" outlineLevel="5" x14ac:dyDescent="0.25">
      <c r="A64" s="45" t="s">
        <v>440</v>
      </c>
      <c r="B64" s="46" t="s">
        <v>33</v>
      </c>
      <c r="C64" s="46" t="s">
        <v>51</v>
      </c>
      <c r="D64" s="47">
        <v>0</v>
      </c>
      <c r="E64" s="48">
        <v>6000</v>
      </c>
      <c r="F64" s="48">
        <v>6000</v>
      </c>
      <c r="G64" s="48">
        <v>0</v>
      </c>
      <c r="H64" s="48">
        <v>6000</v>
      </c>
      <c r="I64" s="71"/>
    </row>
    <row r="65" spans="1:9" ht="25.5" outlineLevel="5" x14ac:dyDescent="0.25">
      <c r="A65" s="45" t="s">
        <v>441</v>
      </c>
      <c r="B65" s="46" t="s">
        <v>33</v>
      </c>
      <c r="C65" s="46" t="s">
        <v>52</v>
      </c>
      <c r="D65" s="47">
        <v>650362.53</v>
      </c>
      <c r="E65" s="48">
        <v>643200</v>
      </c>
      <c r="F65" s="48">
        <v>611465.72</v>
      </c>
      <c r="G65" s="48">
        <v>542551.78</v>
      </c>
      <c r="H65" s="48">
        <v>643200</v>
      </c>
      <c r="I65" s="71"/>
    </row>
    <row r="66" spans="1:9" ht="38.25" outlineLevel="5" x14ac:dyDescent="0.25">
      <c r="A66" s="45" t="s">
        <v>348</v>
      </c>
      <c r="B66" s="46" t="s">
        <v>33</v>
      </c>
      <c r="C66" s="46" t="s">
        <v>53</v>
      </c>
      <c r="D66" s="47">
        <v>213600.14</v>
      </c>
      <c r="E66" s="48">
        <v>400994.46</v>
      </c>
      <c r="F66" s="48">
        <v>337998.25</v>
      </c>
      <c r="G66" s="48">
        <v>337998.25</v>
      </c>
      <c r="H66" s="48">
        <v>400994.46</v>
      </c>
      <c r="I66" s="71"/>
    </row>
    <row r="67" spans="1:9" ht="76.5" outlineLevel="5" x14ac:dyDescent="0.25">
      <c r="A67" s="45" t="s">
        <v>356</v>
      </c>
      <c r="B67" s="46" t="s">
        <v>33</v>
      </c>
      <c r="C67" s="46" t="s">
        <v>54</v>
      </c>
      <c r="D67" s="47">
        <v>680395.79</v>
      </c>
      <c r="E67" s="48">
        <v>5623010.5800000001</v>
      </c>
      <c r="F67" s="48">
        <v>0</v>
      </c>
      <c r="G67" s="48">
        <v>0</v>
      </c>
      <c r="H67" s="48">
        <v>5623010.5800000001</v>
      </c>
      <c r="I67" s="71"/>
    </row>
    <row r="68" spans="1:9" ht="38.25" outlineLevel="5" x14ac:dyDescent="0.25">
      <c r="A68" s="45" t="s">
        <v>442</v>
      </c>
      <c r="B68" s="46" t="s">
        <v>33</v>
      </c>
      <c r="C68" s="46" t="s">
        <v>55</v>
      </c>
      <c r="D68" s="47">
        <v>271505</v>
      </c>
      <c r="E68" s="48">
        <v>277489.37</v>
      </c>
      <c r="F68" s="48">
        <v>276738.5</v>
      </c>
      <c r="G68" s="48">
        <v>276738.5</v>
      </c>
      <c r="H68" s="48">
        <v>277489.37</v>
      </c>
      <c r="I68" s="71"/>
    </row>
    <row r="69" spans="1:9" ht="25.5" outlineLevel="5" x14ac:dyDescent="0.25">
      <c r="A69" s="45" t="s">
        <v>443</v>
      </c>
      <c r="B69" s="46" t="s">
        <v>33</v>
      </c>
      <c r="C69" s="46" t="s">
        <v>56</v>
      </c>
      <c r="D69" s="47">
        <v>843245.91</v>
      </c>
      <c r="E69" s="48">
        <v>778726.59</v>
      </c>
      <c r="F69" s="48">
        <v>545106</v>
      </c>
      <c r="G69" s="48">
        <v>488068.17</v>
      </c>
      <c r="H69" s="48">
        <v>778726.59</v>
      </c>
      <c r="I69" s="71"/>
    </row>
    <row r="70" spans="1:9" ht="25.5" outlineLevel="5" x14ac:dyDescent="0.25">
      <c r="A70" s="45" t="s">
        <v>338</v>
      </c>
      <c r="B70" s="46" t="s">
        <v>33</v>
      </c>
      <c r="C70" s="46" t="s">
        <v>339</v>
      </c>
      <c r="D70" s="47">
        <v>59130</v>
      </c>
      <c r="E70" s="48">
        <v>0</v>
      </c>
      <c r="F70" s="48">
        <v>0</v>
      </c>
      <c r="G70" s="48">
        <v>0</v>
      </c>
      <c r="H70" s="48">
        <v>0</v>
      </c>
      <c r="I70" s="71"/>
    </row>
    <row r="71" spans="1:9" ht="38.25" outlineLevel="5" x14ac:dyDescent="0.25">
      <c r="A71" s="45" t="s">
        <v>340</v>
      </c>
      <c r="B71" s="46" t="s">
        <v>33</v>
      </c>
      <c r="C71" s="46" t="s">
        <v>341</v>
      </c>
      <c r="D71" s="47">
        <v>200000</v>
      </c>
      <c r="E71" s="48">
        <v>0</v>
      </c>
      <c r="F71" s="48">
        <v>0</v>
      </c>
      <c r="G71" s="48">
        <v>0</v>
      </c>
      <c r="H71" s="48">
        <v>0</v>
      </c>
      <c r="I71" s="71"/>
    </row>
    <row r="72" spans="1:9" ht="38.25" outlineLevel="5" x14ac:dyDescent="0.25">
      <c r="A72" s="38" t="s">
        <v>444</v>
      </c>
      <c r="B72" s="39" t="s">
        <v>57</v>
      </c>
      <c r="C72" s="39" t="s">
        <v>4</v>
      </c>
      <c r="D72" s="40">
        <f>D73+D76+D79</f>
        <v>14258366.029999999</v>
      </c>
      <c r="E72" s="40">
        <f t="shared" ref="E72:H72" si="9">E73+E76+E79</f>
        <v>12876782.940000001</v>
      </c>
      <c r="F72" s="40">
        <f t="shared" si="9"/>
        <v>11123053</v>
      </c>
      <c r="G72" s="40">
        <f t="shared" si="9"/>
        <v>9778206.2599999998</v>
      </c>
      <c r="H72" s="40">
        <f t="shared" si="9"/>
        <v>12876782.940000001</v>
      </c>
      <c r="I72" s="71"/>
    </row>
    <row r="73" spans="1:9" outlineLevel="5" x14ac:dyDescent="0.25">
      <c r="A73" s="41" t="s">
        <v>391</v>
      </c>
      <c r="B73" s="42" t="s">
        <v>58</v>
      </c>
      <c r="C73" s="42" t="s">
        <v>4</v>
      </c>
      <c r="D73" s="43">
        <f>SUM(D74:D75)</f>
        <v>4362701.3</v>
      </c>
      <c r="E73" s="43">
        <f t="shared" ref="E73:H73" si="10">SUM(E74:E75)</f>
        <v>3828483</v>
      </c>
      <c r="F73" s="43">
        <f t="shared" si="10"/>
        <v>3426483</v>
      </c>
      <c r="G73" s="43">
        <f t="shared" si="10"/>
        <v>2883611.72</v>
      </c>
      <c r="H73" s="43">
        <f t="shared" si="10"/>
        <v>3828483</v>
      </c>
      <c r="I73" s="71"/>
    </row>
    <row r="74" spans="1:9" ht="102" outlineLevel="5" x14ac:dyDescent="0.25">
      <c r="A74" s="45" t="s">
        <v>445</v>
      </c>
      <c r="B74" s="46" t="s">
        <v>58</v>
      </c>
      <c r="C74" s="46" t="s">
        <v>59</v>
      </c>
      <c r="D74" s="47">
        <v>4362701.3</v>
      </c>
      <c r="E74" s="48">
        <v>3655972</v>
      </c>
      <c r="F74" s="48">
        <v>3253972</v>
      </c>
      <c r="G74" s="48">
        <v>2824483.18</v>
      </c>
      <c r="H74" s="48">
        <v>3655972</v>
      </c>
      <c r="I74" s="71"/>
    </row>
    <row r="75" spans="1:9" ht="63.75" outlineLevel="5" x14ac:dyDescent="0.25">
      <c r="A75" s="45" t="s">
        <v>446</v>
      </c>
      <c r="B75" s="46" t="s">
        <v>58</v>
      </c>
      <c r="C75" s="46" t="s">
        <v>60</v>
      </c>
      <c r="D75" s="47">
        <v>0</v>
      </c>
      <c r="E75" s="48">
        <v>172511</v>
      </c>
      <c r="F75" s="48">
        <v>172511</v>
      </c>
      <c r="G75" s="48">
        <v>59128.54</v>
      </c>
      <c r="H75" s="48">
        <v>172511</v>
      </c>
      <c r="I75" s="71"/>
    </row>
    <row r="76" spans="1:9" ht="38.25" outlineLevel="5" x14ac:dyDescent="0.25">
      <c r="A76" s="41" t="s">
        <v>392</v>
      </c>
      <c r="B76" s="42" t="s">
        <v>61</v>
      </c>
      <c r="C76" s="42" t="s">
        <v>4</v>
      </c>
      <c r="D76" s="43">
        <f>SUM(D77:D78)</f>
        <v>7240120.4500000002</v>
      </c>
      <c r="E76" s="43">
        <f t="shared" ref="E76:H76" si="11">SUM(E77:E78)</f>
        <v>8053899.9400000004</v>
      </c>
      <c r="F76" s="43">
        <f t="shared" si="11"/>
        <v>6980320</v>
      </c>
      <c r="G76" s="43">
        <f t="shared" si="11"/>
        <v>6554122.8899999997</v>
      </c>
      <c r="H76" s="43">
        <f t="shared" si="11"/>
        <v>8053899.9400000004</v>
      </c>
      <c r="I76" s="71"/>
    </row>
    <row r="77" spans="1:9" ht="63.75" outlineLevel="5" x14ac:dyDescent="0.25">
      <c r="A77" s="45" t="s">
        <v>330</v>
      </c>
      <c r="B77" s="46" t="s">
        <v>61</v>
      </c>
      <c r="C77" s="46" t="s">
        <v>62</v>
      </c>
      <c r="D77" s="47">
        <v>160887.99</v>
      </c>
      <c r="E77" s="48">
        <v>200000</v>
      </c>
      <c r="F77" s="48">
        <v>200000</v>
      </c>
      <c r="G77" s="48">
        <v>26029.84</v>
      </c>
      <c r="H77" s="48">
        <v>200000</v>
      </c>
      <c r="I77" s="71"/>
    </row>
    <row r="78" spans="1:9" ht="51" outlineLevel="5" x14ac:dyDescent="0.25">
      <c r="A78" s="45" t="s">
        <v>434</v>
      </c>
      <c r="B78" s="46" t="s">
        <v>61</v>
      </c>
      <c r="C78" s="46" t="s">
        <v>63</v>
      </c>
      <c r="D78" s="47">
        <v>7079232.46</v>
      </c>
      <c r="E78" s="48">
        <v>7853899.9400000004</v>
      </c>
      <c r="F78" s="48">
        <v>6780320</v>
      </c>
      <c r="G78" s="48">
        <v>6528093.0499999998</v>
      </c>
      <c r="H78" s="48">
        <v>7853899.9400000004</v>
      </c>
      <c r="I78" s="71"/>
    </row>
    <row r="79" spans="1:9" ht="38.25" outlineLevel="5" x14ac:dyDescent="0.25">
      <c r="A79" s="41" t="s">
        <v>393</v>
      </c>
      <c r="B79" s="42" t="s">
        <v>64</v>
      </c>
      <c r="C79" s="42" t="s">
        <v>4</v>
      </c>
      <c r="D79" s="43">
        <f>SUM(D80:D85)</f>
        <v>2655544.2799999998</v>
      </c>
      <c r="E79" s="43">
        <f t="shared" ref="E79:H79" si="12">SUM(E80:E85)</f>
        <v>994400</v>
      </c>
      <c r="F79" s="43">
        <f t="shared" si="12"/>
        <v>716250</v>
      </c>
      <c r="G79" s="43">
        <f t="shared" si="12"/>
        <v>340471.64999999997</v>
      </c>
      <c r="H79" s="43">
        <f t="shared" si="12"/>
        <v>994400</v>
      </c>
      <c r="I79" s="71"/>
    </row>
    <row r="80" spans="1:9" ht="25.5" outlineLevel="5" x14ac:dyDescent="0.25">
      <c r="A80" s="45" t="s">
        <v>329</v>
      </c>
      <c r="B80" s="46" t="s">
        <v>64</v>
      </c>
      <c r="C80" s="46" t="s">
        <v>65</v>
      </c>
      <c r="D80" s="47">
        <v>713724.22</v>
      </c>
      <c r="E80" s="51">
        <v>460000</v>
      </c>
      <c r="F80" s="51">
        <v>410000</v>
      </c>
      <c r="G80" s="51">
        <v>49423.73</v>
      </c>
      <c r="H80" s="51">
        <v>460000</v>
      </c>
      <c r="I80" s="71"/>
    </row>
    <row r="81" spans="1:9" ht="25.5" x14ac:dyDescent="0.25">
      <c r="A81" s="45" t="s">
        <v>329</v>
      </c>
      <c r="B81" s="46" t="s">
        <v>64</v>
      </c>
      <c r="C81" s="46" t="s">
        <v>66</v>
      </c>
      <c r="D81" s="47">
        <v>1803548.8</v>
      </c>
      <c r="E81" s="51">
        <v>394400</v>
      </c>
      <c r="F81" s="51">
        <v>306250</v>
      </c>
      <c r="G81" s="51">
        <v>291047.92</v>
      </c>
      <c r="H81" s="51">
        <v>394400</v>
      </c>
      <c r="I81" s="71"/>
    </row>
    <row r="82" spans="1:9" ht="38.25" outlineLevel="1" x14ac:dyDescent="0.25">
      <c r="A82" s="45" t="s">
        <v>342</v>
      </c>
      <c r="B82" s="46" t="s">
        <v>64</v>
      </c>
      <c r="C82" s="46" t="s">
        <v>343</v>
      </c>
      <c r="D82" s="47">
        <v>88271.26</v>
      </c>
      <c r="E82" s="48">
        <v>0</v>
      </c>
      <c r="F82" s="48">
        <v>0</v>
      </c>
      <c r="G82" s="48">
        <v>0</v>
      </c>
      <c r="H82" s="48">
        <v>0</v>
      </c>
      <c r="I82" s="71"/>
    </row>
    <row r="83" spans="1:9" ht="51" outlineLevel="5" x14ac:dyDescent="0.25">
      <c r="A83" s="45" t="s">
        <v>447</v>
      </c>
      <c r="B83" s="46" t="s">
        <v>64</v>
      </c>
      <c r="C83" s="46" t="s">
        <v>67</v>
      </c>
      <c r="D83" s="47">
        <v>0</v>
      </c>
      <c r="E83" s="48">
        <v>50000</v>
      </c>
      <c r="F83" s="48">
        <v>0</v>
      </c>
      <c r="G83" s="48">
        <v>0</v>
      </c>
      <c r="H83" s="48">
        <v>50000</v>
      </c>
      <c r="I83" s="71"/>
    </row>
    <row r="84" spans="1:9" ht="25.5" outlineLevel="5" x14ac:dyDescent="0.25">
      <c r="A84" s="45" t="s">
        <v>448</v>
      </c>
      <c r="B84" s="46" t="s">
        <v>64</v>
      </c>
      <c r="C84" s="46" t="s">
        <v>68</v>
      </c>
      <c r="D84" s="47">
        <v>50000</v>
      </c>
      <c r="E84" s="48">
        <v>0</v>
      </c>
      <c r="F84" s="48">
        <v>0</v>
      </c>
      <c r="G84" s="48">
        <v>0</v>
      </c>
      <c r="H84" s="48">
        <v>0</v>
      </c>
      <c r="I84" s="71"/>
    </row>
    <row r="85" spans="1:9" ht="89.25" outlineLevel="1" x14ac:dyDescent="0.25">
      <c r="A85" s="45" t="s">
        <v>449</v>
      </c>
      <c r="B85" s="46" t="s">
        <v>64</v>
      </c>
      <c r="C85" s="46" t="s">
        <v>69</v>
      </c>
      <c r="D85" s="47">
        <v>0</v>
      </c>
      <c r="E85" s="48">
        <v>90000</v>
      </c>
      <c r="F85" s="48">
        <v>0</v>
      </c>
      <c r="G85" s="48">
        <v>0</v>
      </c>
      <c r="H85" s="48">
        <v>90000</v>
      </c>
      <c r="I85" s="71"/>
    </row>
    <row r="86" spans="1:9" outlineLevel="5" x14ac:dyDescent="0.25">
      <c r="A86" s="38" t="s">
        <v>450</v>
      </c>
      <c r="B86" s="39" t="s">
        <v>70</v>
      </c>
      <c r="C86" s="39" t="s">
        <v>4</v>
      </c>
      <c r="D86" s="40">
        <f>D87+D91+D97+D108+D120</f>
        <v>266297567.60999998</v>
      </c>
      <c r="E86" s="40">
        <f t="shared" ref="E86:H86" si="13">E87+E91+E97+E108+E120</f>
        <v>277429357.44</v>
      </c>
      <c r="F86" s="40">
        <f t="shared" si="13"/>
        <v>186555251.47</v>
      </c>
      <c r="G86" s="40">
        <f t="shared" si="13"/>
        <v>185856975.30000001</v>
      </c>
      <c r="H86" s="40">
        <f t="shared" si="13"/>
        <v>277129357.44</v>
      </c>
      <c r="I86" s="71"/>
    </row>
    <row r="87" spans="1:9" outlineLevel="5" x14ac:dyDescent="0.25">
      <c r="A87" s="41" t="s">
        <v>394</v>
      </c>
      <c r="B87" s="42" t="s">
        <v>71</v>
      </c>
      <c r="C87" s="42" t="s">
        <v>4</v>
      </c>
      <c r="D87" s="43">
        <f>SUM(D88:D90)</f>
        <v>7951634</v>
      </c>
      <c r="E87" s="43">
        <f t="shared" ref="E87:H87" si="14">SUM(E88:E90)</f>
        <v>13778395.699999999</v>
      </c>
      <c r="F87" s="43">
        <f t="shared" si="14"/>
        <v>7290161.0600000005</v>
      </c>
      <c r="G87" s="43">
        <f t="shared" si="14"/>
        <v>7290161.0600000005</v>
      </c>
      <c r="H87" s="43">
        <f t="shared" si="14"/>
        <v>13778395.699999999</v>
      </c>
      <c r="I87" s="71"/>
    </row>
    <row r="88" spans="1:9" ht="51" outlineLevel="1" x14ac:dyDescent="0.25">
      <c r="A88" s="45" t="s">
        <v>451</v>
      </c>
      <c r="B88" s="46" t="s">
        <v>71</v>
      </c>
      <c r="C88" s="46" t="s">
        <v>72</v>
      </c>
      <c r="D88" s="47">
        <v>7933434</v>
      </c>
      <c r="E88" s="48">
        <v>10690682.5</v>
      </c>
      <c r="F88" s="48">
        <v>6136740.5</v>
      </c>
      <c r="G88" s="48">
        <v>6136740.5</v>
      </c>
      <c r="H88" s="48">
        <v>10690682.5</v>
      </c>
      <c r="I88" s="71"/>
    </row>
    <row r="89" spans="1:9" ht="63.75" outlineLevel="5" x14ac:dyDescent="0.25">
      <c r="A89" s="45" t="s">
        <v>344</v>
      </c>
      <c r="B89" s="46" t="s">
        <v>71</v>
      </c>
      <c r="C89" s="46" t="s">
        <v>345</v>
      </c>
      <c r="D89" s="47">
        <v>18200</v>
      </c>
      <c r="E89" s="48">
        <v>0</v>
      </c>
      <c r="F89" s="48">
        <v>0</v>
      </c>
      <c r="G89" s="48">
        <v>0</v>
      </c>
      <c r="H89" s="48">
        <v>0</v>
      </c>
      <c r="I89" s="71"/>
    </row>
    <row r="90" spans="1:9" ht="38.25" outlineLevel="5" x14ac:dyDescent="0.25">
      <c r="A90" s="45" t="s">
        <v>452</v>
      </c>
      <c r="B90" s="46" t="s">
        <v>71</v>
      </c>
      <c r="C90" s="46" t="s">
        <v>73</v>
      </c>
      <c r="D90" s="47">
        <v>0</v>
      </c>
      <c r="E90" s="48">
        <v>3087713.2</v>
      </c>
      <c r="F90" s="48">
        <v>1153420.56</v>
      </c>
      <c r="G90" s="48">
        <v>1153420.56</v>
      </c>
      <c r="H90" s="48">
        <v>3087713.2</v>
      </c>
      <c r="I90" s="71"/>
    </row>
    <row r="91" spans="1:9" outlineLevel="5" x14ac:dyDescent="0.25">
      <c r="A91" s="41" t="s">
        <v>395</v>
      </c>
      <c r="B91" s="42" t="s">
        <v>74</v>
      </c>
      <c r="C91" s="42" t="s">
        <v>4</v>
      </c>
      <c r="D91" s="43">
        <f>SUM(D92:D96)</f>
        <v>20036997.310000002</v>
      </c>
      <c r="E91" s="43">
        <f t="shared" ref="E91:H91" si="15">SUM(E92:E96)</f>
        <v>34289315.170000002</v>
      </c>
      <c r="F91" s="43">
        <f t="shared" si="15"/>
        <v>23923803.399999999</v>
      </c>
      <c r="G91" s="43">
        <f t="shared" si="15"/>
        <v>23876186.399999999</v>
      </c>
      <c r="H91" s="43">
        <f t="shared" si="15"/>
        <v>34289315.170000002</v>
      </c>
      <c r="I91" s="71"/>
    </row>
    <row r="92" spans="1:9" ht="102" outlineLevel="5" x14ac:dyDescent="0.25">
      <c r="A92" s="45" t="s">
        <v>346</v>
      </c>
      <c r="B92" s="46" t="s">
        <v>74</v>
      </c>
      <c r="C92" s="46" t="s">
        <v>347</v>
      </c>
      <c r="D92" s="47">
        <v>509174.28</v>
      </c>
      <c r="E92" s="48">
        <v>0</v>
      </c>
      <c r="F92" s="48">
        <v>0</v>
      </c>
      <c r="G92" s="48">
        <v>0</v>
      </c>
      <c r="H92" s="48">
        <v>0</v>
      </c>
      <c r="I92" s="71"/>
    </row>
    <row r="93" spans="1:9" ht="63.75" outlineLevel="5" x14ac:dyDescent="0.25">
      <c r="A93" s="45" t="s">
        <v>453</v>
      </c>
      <c r="B93" s="46" t="s">
        <v>74</v>
      </c>
      <c r="C93" s="46" t="s">
        <v>75</v>
      </c>
      <c r="D93" s="47">
        <v>0</v>
      </c>
      <c r="E93" s="48">
        <v>31992835.079999998</v>
      </c>
      <c r="F93" s="48">
        <v>21809207.309999999</v>
      </c>
      <c r="G93" s="48">
        <v>21809207.309999999</v>
      </c>
      <c r="H93" s="48">
        <v>31992835.079999998</v>
      </c>
      <c r="I93" s="71"/>
    </row>
    <row r="94" spans="1:9" ht="25.5" outlineLevel="5" x14ac:dyDescent="0.25">
      <c r="A94" s="45" t="s">
        <v>437</v>
      </c>
      <c r="B94" s="46" t="s">
        <v>74</v>
      </c>
      <c r="C94" s="46" t="s">
        <v>76</v>
      </c>
      <c r="D94" s="47">
        <v>4450</v>
      </c>
      <c r="E94" s="48">
        <v>4450</v>
      </c>
      <c r="F94" s="48">
        <v>4450</v>
      </c>
      <c r="G94" s="48">
        <v>4450</v>
      </c>
      <c r="H94" s="48">
        <v>4450</v>
      </c>
      <c r="I94" s="71"/>
    </row>
    <row r="95" spans="1:9" ht="89.25" outlineLevel="5" x14ac:dyDescent="0.25">
      <c r="A95" s="45" t="s">
        <v>454</v>
      </c>
      <c r="B95" s="46" t="s">
        <v>74</v>
      </c>
      <c r="C95" s="46" t="s">
        <v>77</v>
      </c>
      <c r="D95" s="47">
        <v>19181122.91</v>
      </c>
      <c r="E95" s="48">
        <v>1928262.09</v>
      </c>
      <c r="F95" s="48">
        <v>1928262.09</v>
      </c>
      <c r="G95" s="48">
        <v>1928262.09</v>
      </c>
      <c r="H95" s="48">
        <v>1928262.09</v>
      </c>
      <c r="I95" s="71"/>
    </row>
    <row r="96" spans="1:9" ht="102" outlineLevel="5" x14ac:dyDescent="0.25">
      <c r="A96" s="45" t="s">
        <v>455</v>
      </c>
      <c r="B96" s="46" t="s">
        <v>74</v>
      </c>
      <c r="C96" s="46" t="s">
        <v>78</v>
      </c>
      <c r="D96" s="47">
        <v>342250.12</v>
      </c>
      <c r="E96" s="48">
        <v>363768</v>
      </c>
      <c r="F96" s="48">
        <v>181884</v>
      </c>
      <c r="G96" s="48">
        <v>134267</v>
      </c>
      <c r="H96" s="48">
        <v>363768</v>
      </c>
      <c r="I96" s="71"/>
    </row>
    <row r="97" spans="1:9" outlineLevel="5" x14ac:dyDescent="0.25">
      <c r="A97" s="41" t="s">
        <v>396</v>
      </c>
      <c r="B97" s="42" t="s">
        <v>79</v>
      </c>
      <c r="C97" s="42" t="s">
        <v>4</v>
      </c>
      <c r="D97" s="44">
        <f>SUM(D98:D107)</f>
        <v>187662635.72999999</v>
      </c>
      <c r="E97" s="44">
        <f t="shared" ref="E97:H97" si="16">SUM(E98:E107)</f>
        <v>175755649.28</v>
      </c>
      <c r="F97" s="44">
        <f t="shared" si="16"/>
        <v>111791989.55</v>
      </c>
      <c r="G97" s="44">
        <f t="shared" si="16"/>
        <v>111791989.55</v>
      </c>
      <c r="H97" s="44">
        <f t="shared" si="16"/>
        <v>175755649.28</v>
      </c>
      <c r="I97" s="71"/>
    </row>
    <row r="98" spans="1:9" ht="25.5" x14ac:dyDescent="0.25">
      <c r="A98" s="45" t="s">
        <v>644</v>
      </c>
      <c r="B98" s="46">
        <v>409</v>
      </c>
      <c r="C98" s="34" t="s">
        <v>643</v>
      </c>
      <c r="D98" s="47">
        <v>0</v>
      </c>
      <c r="E98" s="48">
        <v>350000</v>
      </c>
      <c r="F98" s="48"/>
      <c r="G98" s="48"/>
      <c r="H98" s="48">
        <v>350000</v>
      </c>
      <c r="I98" s="71"/>
    </row>
    <row r="99" spans="1:9" ht="63.75" outlineLevel="1" x14ac:dyDescent="0.25">
      <c r="A99" s="45" t="s">
        <v>456</v>
      </c>
      <c r="B99" s="46" t="s">
        <v>79</v>
      </c>
      <c r="C99" s="46" t="s">
        <v>80</v>
      </c>
      <c r="D99" s="47">
        <v>35393281.719999999</v>
      </c>
      <c r="E99" s="48">
        <v>52471401.280000001</v>
      </c>
      <c r="F99" s="48">
        <v>18652294.34</v>
      </c>
      <c r="G99" s="48">
        <v>18652294.34</v>
      </c>
      <c r="H99" s="48">
        <v>52471401.280000001</v>
      </c>
      <c r="I99" s="71"/>
    </row>
    <row r="100" spans="1:9" ht="89.25" outlineLevel="5" x14ac:dyDescent="0.25">
      <c r="A100" s="45" t="s">
        <v>579</v>
      </c>
      <c r="B100" s="50" t="s">
        <v>79</v>
      </c>
      <c r="C100" s="50" t="s">
        <v>580</v>
      </c>
      <c r="D100" s="47">
        <v>15928640.5</v>
      </c>
      <c r="E100" s="48">
        <v>0</v>
      </c>
      <c r="F100" s="48">
        <v>0</v>
      </c>
      <c r="G100" s="48">
        <v>0</v>
      </c>
      <c r="H100" s="48">
        <v>0</v>
      </c>
      <c r="I100" s="71"/>
    </row>
    <row r="101" spans="1:9" ht="76.5" outlineLevel="5" x14ac:dyDescent="0.25">
      <c r="A101" s="45" t="s">
        <v>457</v>
      </c>
      <c r="B101" s="46" t="s">
        <v>79</v>
      </c>
      <c r="C101" s="46" t="s">
        <v>81</v>
      </c>
      <c r="D101" s="47">
        <v>9802748.0999999996</v>
      </c>
      <c r="E101" s="48">
        <v>530014.15</v>
      </c>
      <c r="F101" s="48">
        <v>463935.27</v>
      </c>
      <c r="G101" s="48">
        <v>463935.27</v>
      </c>
      <c r="H101" s="48">
        <v>530014.15</v>
      </c>
      <c r="I101" s="71"/>
    </row>
    <row r="102" spans="1:9" ht="76.5" outlineLevel="5" x14ac:dyDescent="0.25">
      <c r="A102" s="45" t="s">
        <v>578</v>
      </c>
      <c r="B102" s="50" t="s">
        <v>79</v>
      </c>
      <c r="C102" s="50" t="s">
        <v>577</v>
      </c>
      <c r="D102" s="47">
        <v>838349.5</v>
      </c>
      <c r="E102" s="48">
        <v>0</v>
      </c>
      <c r="F102" s="48">
        <v>0</v>
      </c>
      <c r="G102" s="48">
        <v>0</v>
      </c>
      <c r="H102" s="48">
        <v>0</v>
      </c>
      <c r="I102" s="71"/>
    </row>
    <row r="103" spans="1:9" ht="38.25" outlineLevel="1" x14ac:dyDescent="0.25">
      <c r="A103" s="45" t="s">
        <v>458</v>
      </c>
      <c r="B103" s="46" t="s">
        <v>79</v>
      </c>
      <c r="C103" s="46" t="s">
        <v>82</v>
      </c>
      <c r="D103" s="47">
        <v>98224103.170000002</v>
      </c>
      <c r="E103" s="48">
        <v>107206724.16</v>
      </c>
      <c r="F103" s="48">
        <v>85685584.599999994</v>
      </c>
      <c r="G103" s="48">
        <v>85685584.599999994</v>
      </c>
      <c r="H103" s="48">
        <v>107206724.16</v>
      </c>
      <c r="I103" s="71"/>
    </row>
    <row r="104" spans="1:9" ht="51" outlineLevel="1" x14ac:dyDescent="0.25">
      <c r="A104" s="45" t="s">
        <v>459</v>
      </c>
      <c r="B104" s="46" t="s">
        <v>79</v>
      </c>
      <c r="C104" s="46" t="s">
        <v>83</v>
      </c>
      <c r="D104" s="47">
        <v>6049446.4500000002</v>
      </c>
      <c r="E104" s="48">
        <v>9722637.5500000007</v>
      </c>
      <c r="F104" s="48">
        <v>5828271.0099999998</v>
      </c>
      <c r="G104" s="48">
        <v>5828271.0099999998</v>
      </c>
      <c r="H104" s="48">
        <v>9722637.5500000007</v>
      </c>
      <c r="I104" s="71"/>
    </row>
    <row r="105" spans="1:9" ht="76.5" outlineLevel="5" x14ac:dyDescent="0.25">
      <c r="A105" s="45" t="s">
        <v>460</v>
      </c>
      <c r="B105" s="46" t="s">
        <v>79</v>
      </c>
      <c r="C105" s="46" t="s">
        <v>84</v>
      </c>
      <c r="D105" s="47">
        <v>9601752.4800000004</v>
      </c>
      <c r="E105" s="48">
        <v>2563482.89</v>
      </c>
      <c r="F105" s="48">
        <v>0</v>
      </c>
      <c r="G105" s="48">
        <v>0</v>
      </c>
      <c r="H105" s="48">
        <v>2563482.89</v>
      </c>
      <c r="I105" s="71"/>
    </row>
    <row r="106" spans="1:9" ht="25.5" outlineLevel="5" x14ac:dyDescent="0.25">
      <c r="A106" s="45" t="s">
        <v>461</v>
      </c>
      <c r="B106" s="46" t="s">
        <v>79</v>
      </c>
      <c r="C106" s="46" t="s">
        <v>85</v>
      </c>
      <c r="D106" s="47">
        <v>6691034.04</v>
      </c>
      <c r="E106" s="48">
        <v>2911389.25</v>
      </c>
      <c r="F106" s="48">
        <v>1161904.33</v>
      </c>
      <c r="G106" s="48">
        <v>1161904.33</v>
      </c>
      <c r="H106" s="48">
        <v>2911389.25</v>
      </c>
      <c r="I106" s="71"/>
    </row>
    <row r="107" spans="1:9" ht="38.25" outlineLevel="5" x14ac:dyDescent="0.25">
      <c r="A107" s="45" t="s">
        <v>348</v>
      </c>
      <c r="B107" s="46" t="s">
        <v>79</v>
      </c>
      <c r="C107" s="46" t="s">
        <v>349</v>
      </c>
      <c r="D107" s="47">
        <v>5133279.7699999996</v>
      </c>
      <c r="E107" s="48">
        <v>0</v>
      </c>
      <c r="F107" s="48">
        <v>0</v>
      </c>
      <c r="G107" s="48">
        <v>0</v>
      </c>
      <c r="H107" s="48">
        <v>0</v>
      </c>
      <c r="I107" s="71"/>
    </row>
    <row r="108" spans="1:9" outlineLevel="5" x14ac:dyDescent="0.25">
      <c r="A108" s="41" t="s">
        <v>397</v>
      </c>
      <c r="B108" s="42" t="s">
        <v>86</v>
      </c>
      <c r="C108" s="42" t="s">
        <v>4</v>
      </c>
      <c r="D108" s="43">
        <f>SUM(D109:D119)</f>
        <v>25182237.419999998</v>
      </c>
      <c r="E108" s="43">
        <f t="shared" ref="E108:H108" si="17">SUM(E109:E119)</f>
        <v>26401394.329999998</v>
      </c>
      <c r="F108" s="43">
        <f t="shared" si="17"/>
        <v>21717243.190000005</v>
      </c>
      <c r="G108" s="43">
        <f t="shared" si="17"/>
        <v>21713898.670000002</v>
      </c>
      <c r="H108" s="43">
        <f t="shared" si="17"/>
        <v>26101394.329999998</v>
      </c>
      <c r="I108" s="71"/>
    </row>
    <row r="109" spans="1:9" ht="51" outlineLevel="1" x14ac:dyDescent="0.25">
      <c r="A109" s="45" t="s">
        <v>462</v>
      </c>
      <c r="B109" s="46" t="s">
        <v>86</v>
      </c>
      <c r="C109" s="46" t="s">
        <v>87</v>
      </c>
      <c r="D109" s="47">
        <v>2943.44</v>
      </c>
      <c r="E109" s="48">
        <v>3979.87</v>
      </c>
      <c r="F109" s="48">
        <v>3956.09</v>
      </c>
      <c r="G109" s="48">
        <v>1186.83</v>
      </c>
      <c r="H109" s="48">
        <v>3979.87</v>
      </c>
      <c r="I109" s="71"/>
    </row>
    <row r="110" spans="1:9" ht="51" outlineLevel="5" x14ac:dyDescent="0.25">
      <c r="A110" s="45" t="s">
        <v>463</v>
      </c>
      <c r="B110" s="46" t="s">
        <v>86</v>
      </c>
      <c r="C110" s="46" t="s">
        <v>88</v>
      </c>
      <c r="D110" s="47">
        <v>1677.34</v>
      </c>
      <c r="E110" s="48">
        <v>826.74</v>
      </c>
      <c r="F110" s="48">
        <v>821.8</v>
      </c>
      <c r="G110" s="48">
        <v>246.54</v>
      </c>
      <c r="H110" s="48">
        <v>826.74</v>
      </c>
      <c r="I110" s="71"/>
    </row>
    <row r="111" spans="1:9" ht="63.75" outlineLevel="5" x14ac:dyDescent="0.25">
      <c r="A111" s="45" t="s">
        <v>330</v>
      </c>
      <c r="B111" s="46" t="s">
        <v>86</v>
      </c>
      <c r="C111" s="46" t="s">
        <v>89</v>
      </c>
      <c r="D111" s="47">
        <v>750000</v>
      </c>
      <c r="E111" s="48">
        <v>750000</v>
      </c>
      <c r="F111" s="48">
        <v>750000</v>
      </c>
      <c r="G111" s="48">
        <v>750000</v>
      </c>
      <c r="H111" s="48">
        <f>750000-300000</f>
        <v>450000</v>
      </c>
      <c r="I111" s="71"/>
    </row>
    <row r="112" spans="1:9" ht="63.75" outlineLevel="5" x14ac:dyDescent="0.25">
      <c r="A112" s="45" t="s">
        <v>464</v>
      </c>
      <c r="B112" s="46" t="s">
        <v>86</v>
      </c>
      <c r="C112" s="46" t="s">
        <v>90</v>
      </c>
      <c r="D112" s="47">
        <v>0</v>
      </c>
      <c r="E112" s="48">
        <v>93699.69</v>
      </c>
      <c r="F112" s="48">
        <v>78083.100000000006</v>
      </c>
      <c r="G112" s="48">
        <v>78083.100000000006</v>
      </c>
      <c r="H112" s="48">
        <v>93699.69</v>
      </c>
      <c r="I112" s="71"/>
    </row>
    <row r="113" spans="1:9" ht="51" outlineLevel="5" x14ac:dyDescent="0.25">
      <c r="A113" s="45" t="s">
        <v>465</v>
      </c>
      <c r="B113" s="46" t="s">
        <v>86</v>
      </c>
      <c r="C113" s="46" t="s">
        <v>91</v>
      </c>
      <c r="D113" s="47">
        <v>0</v>
      </c>
      <c r="E113" s="48">
        <v>19464.189999999999</v>
      </c>
      <c r="F113" s="48">
        <v>16220.2</v>
      </c>
      <c r="G113" s="48">
        <v>16220.2</v>
      </c>
      <c r="H113" s="48">
        <v>19464.189999999999</v>
      </c>
      <c r="I113" s="71"/>
    </row>
    <row r="114" spans="1:9" ht="38.25" outlineLevel="5" x14ac:dyDescent="0.25">
      <c r="A114" s="45" t="s">
        <v>331</v>
      </c>
      <c r="B114" s="46" t="s">
        <v>86</v>
      </c>
      <c r="C114" s="46" t="s">
        <v>92</v>
      </c>
      <c r="D114" s="47">
        <v>21242304.109999999</v>
      </c>
      <c r="E114" s="48">
        <v>22565730.989999998</v>
      </c>
      <c r="F114" s="48">
        <v>18199625.800000001</v>
      </c>
      <c r="G114" s="48">
        <v>18199625.800000001</v>
      </c>
      <c r="H114" s="48">
        <v>22565730.989999998</v>
      </c>
      <c r="I114" s="71"/>
    </row>
    <row r="115" spans="1:9" ht="38.25" outlineLevel="5" x14ac:dyDescent="0.25">
      <c r="A115" s="45" t="s">
        <v>332</v>
      </c>
      <c r="B115" s="46" t="s">
        <v>86</v>
      </c>
      <c r="C115" s="46" t="s">
        <v>93</v>
      </c>
      <c r="D115" s="47">
        <v>307921.68</v>
      </c>
      <c r="E115" s="48">
        <v>292397</v>
      </c>
      <c r="F115" s="48">
        <v>261997.6</v>
      </c>
      <c r="G115" s="48">
        <v>261997.6</v>
      </c>
      <c r="H115" s="48">
        <v>292397</v>
      </c>
      <c r="I115" s="71"/>
    </row>
    <row r="116" spans="1:9" ht="38.25" outlineLevel="5" x14ac:dyDescent="0.25">
      <c r="A116" s="45" t="s">
        <v>333</v>
      </c>
      <c r="B116" s="46" t="s">
        <v>86</v>
      </c>
      <c r="C116" s="46" t="s">
        <v>94</v>
      </c>
      <c r="D116" s="47">
        <v>1366652.15</v>
      </c>
      <c r="E116" s="48">
        <v>1251754.67</v>
      </c>
      <c r="F116" s="48">
        <v>1208128.8</v>
      </c>
      <c r="G116" s="48">
        <v>1208128.8</v>
      </c>
      <c r="H116" s="48">
        <v>1251754.67</v>
      </c>
      <c r="I116" s="71"/>
    </row>
    <row r="117" spans="1:9" ht="38.25" outlineLevel="5" x14ac:dyDescent="0.25">
      <c r="A117" s="45" t="s">
        <v>334</v>
      </c>
      <c r="B117" s="46" t="s">
        <v>86</v>
      </c>
      <c r="C117" s="46" t="s">
        <v>95</v>
      </c>
      <c r="D117" s="47">
        <v>1317785.7</v>
      </c>
      <c r="E117" s="48">
        <v>1350788.18</v>
      </c>
      <c r="F117" s="48">
        <v>1125656.8</v>
      </c>
      <c r="G117" s="48">
        <v>1125656.8</v>
      </c>
      <c r="H117" s="48">
        <v>1350788.18</v>
      </c>
      <c r="I117" s="71"/>
    </row>
    <row r="118" spans="1:9" ht="25.5" outlineLevel="5" x14ac:dyDescent="0.25">
      <c r="A118" s="45" t="s">
        <v>335</v>
      </c>
      <c r="B118" s="46" t="s">
        <v>86</v>
      </c>
      <c r="C118" s="46" t="s">
        <v>336</v>
      </c>
      <c r="D118" s="47">
        <v>120200</v>
      </c>
      <c r="E118" s="48">
        <v>0</v>
      </c>
      <c r="F118" s="48">
        <v>0</v>
      </c>
      <c r="G118" s="48">
        <v>0</v>
      </c>
      <c r="H118" s="48">
        <v>0</v>
      </c>
      <c r="I118" s="71"/>
    </row>
    <row r="119" spans="1:9" ht="51" outlineLevel="1" x14ac:dyDescent="0.25">
      <c r="A119" s="45" t="s">
        <v>466</v>
      </c>
      <c r="B119" s="46" t="s">
        <v>86</v>
      </c>
      <c r="C119" s="46" t="s">
        <v>96</v>
      </c>
      <c r="D119" s="47">
        <v>72753</v>
      </c>
      <c r="E119" s="48">
        <v>72753</v>
      </c>
      <c r="F119" s="48">
        <v>72753</v>
      </c>
      <c r="G119" s="48">
        <v>72753</v>
      </c>
      <c r="H119" s="48">
        <v>72753</v>
      </c>
      <c r="I119" s="71"/>
    </row>
    <row r="120" spans="1:9" ht="25.5" outlineLevel="5" x14ac:dyDescent="0.25">
      <c r="A120" s="41" t="s">
        <v>398</v>
      </c>
      <c r="B120" s="42" t="s">
        <v>97</v>
      </c>
      <c r="C120" s="42" t="s">
        <v>4</v>
      </c>
      <c r="D120" s="43">
        <f>SUM(D121:D132)</f>
        <v>25464063.149999999</v>
      </c>
      <c r="E120" s="43">
        <f t="shared" ref="E120:H120" si="18">SUM(E121:E132)</f>
        <v>27204602.960000001</v>
      </c>
      <c r="F120" s="43">
        <f t="shared" si="18"/>
        <v>21832054.27</v>
      </c>
      <c r="G120" s="43">
        <f t="shared" si="18"/>
        <v>21184739.620000001</v>
      </c>
      <c r="H120" s="43">
        <f t="shared" si="18"/>
        <v>27204602.960000001</v>
      </c>
      <c r="I120" s="71"/>
    </row>
    <row r="121" spans="1:9" ht="76.5" outlineLevel="5" x14ac:dyDescent="0.25">
      <c r="A121" s="45" t="s">
        <v>467</v>
      </c>
      <c r="B121" s="46" t="s">
        <v>97</v>
      </c>
      <c r="C121" s="46" t="s">
        <v>98</v>
      </c>
      <c r="D121" s="47">
        <v>100100</v>
      </c>
      <c r="E121" s="48">
        <v>113300</v>
      </c>
      <c r="F121" s="48">
        <v>0</v>
      </c>
      <c r="G121" s="48">
        <v>0</v>
      </c>
      <c r="H121" s="48">
        <v>113300</v>
      </c>
      <c r="I121" s="71"/>
    </row>
    <row r="122" spans="1:9" ht="25.5" outlineLevel="5" x14ac:dyDescent="0.25">
      <c r="A122" s="45" t="s">
        <v>329</v>
      </c>
      <c r="B122" s="46" t="s">
        <v>97</v>
      </c>
      <c r="C122" s="46" t="s">
        <v>99</v>
      </c>
      <c r="D122" s="47">
        <v>26423.53</v>
      </c>
      <c r="E122" s="48">
        <v>60000</v>
      </c>
      <c r="F122" s="48">
        <v>0</v>
      </c>
      <c r="G122" s="48">
        <v>0</v>
      </c>
      <c r="H122" s="48">
        <v>60000</v>
      </c>
      <c r="I122" s="71"/>
    </row>
    <row r="123" spans="1:9" ht="25.5" outlineLevel="5" x14ac:dyDescent="0.25">
      <c r="A123" s="45" t="s">
        <v>329</v>
      </c>
      <c r="B123" s="46" t="s">
        <v>97</v>
      </c>
      <c r="C123" s="46" t="s">
        <v>100</v>
      </c>
      <c r="D123" s="47">
        <v>0</v>
      </c>
      <c r="E123" s="48">
        <v>248000</v>
      </c>
      <c r="F123" s="48">
        <v>0</v>
      </c>
      <c r="G123" s="48">
        <v>0</v>
      </c>
      <c r="H123" s="48">
        <v>248000</v>
      </c>
      <c r="I123" s="71"/>
    </row>
    <row r="124" spans="1:9" ht="38.25" outlineLevel="5" x14ac:dyDescent="0.25">
      <c r="A124" s="45" t="s">
        <v>350</v>
      </c>
      <c r="B124" s="46" t="s">
        <v>97</v>
      </c>
      <c r="C124" s="46" t="s">
        <v>351</v>
      </c>
      <c r="D124" s="47">
        <v>347454.55</v>
      </c>
      <c r="E124" s="48">
        <v>0</v>
      </c>
      <c r="F124" s="48">
        <v>0</v>
      </c>
      <c r="G124" s="48">
        <v>0</v>
      </c>
      <c r="H124" s="48">
        <v>0</v>
      </c>
      <c r="I124" s="71"/>
    </row>
    <row r="125" spans="1:9" ht="38.25" outlineLevel="5" x14ac:dyDescent="0.25">
      <c r="A125" s="45" t="s">
        <v>352</v>
      </c>
      <c r="B125" s="46" t="s">
        <v>97</v>
      </c>
      <c r="C125" s="46" t="s">
        <v>353</v>
      </c>
      <c r="D125" s="47">
        <v>198000</v>
      </c>
      <c r="E125" s="48">
        <v>0</v>
      </c>
      <c r="F125" s="48">
        <v>0</v>
      </c>
      <c r="G125" s="48">
        <v>0</v>
      </c>
      <c r="H125" s="48">
        <v>0</v>
      </c>
      <c r="I125" s="71"/>
    </row>
    <row r="126" spans="1:9" ht="25.5" outlineLevel="5" x14ac:dyDescent="0.25">
      <c r="A126" s="45" t="s">
        <v>329</v>
      </c>
      <c r="B126" s="46" t="s">
        <v>97</v>
      </c>
      <c r="C126" s="46" t="s">
        <v>101</v>
      </c>
      <c r="D126" s="47">
        <v>10000</v>
      </c>
      <c r="E126" s="48">
        <v>100000</v>
      </c>
      <c r="F126" s="48">
        <v>0</v>
      </c>
      <c r="G126" s="48">
        <v>0</v>
      </c>
      <c r="H126" s="48">
        <v>100000</v>
      </c>
      <c r="I126" s="71"/>
    </row>
    <row r="127" spans="1:9" ht="51" outlineLevel="5" x14ac:dyDescent="0.25">
      <c r="A127" s="45" t="s">
        <v>468</v>
      </c>
      <c r="B127" s="46" t="s">
        <v>97</v>
      </c>
      <c r="C127" s="46" t="s">
        <v>102</v>
      </c>
      <c r="D127" s="47">
        <v>175000</v>
      </c>
      <c r="E127" s="48">
        <v>573836.29</v>
      </c>
      <c r="F127" s="48">
        <v>195000</v>
      </c>
      <c r="G127" s="48">
        <v>195000</v>
      </c>
      <c r="H127" s="48">
        <v>573836.29</v>
      </c>
      <c r="I127" s="71"/>
    </row>
    <row r="128" spans="1:9" ht="63.75" outlineLevel="5" x14ac:dyDescent="0.25">
      <c r="A128" s="45" t="s">
        <v>330</v>
      </c>
      <c r="B128" s="46" t="s">
        <v>97</v>
      </c>
      <c r="C128" s="46" t="s">
        <v>38</v>
      </c>
      <c r="D128" s="47">
        <v>443401.23</v>
      </c>
      <c r="E128" s="48">
        <v>474100</v>
      </c>
      <c r="F128" s="48">
        <v>414122</v>
      </c>
      <c r="G128" s="48">
        <v>408337.1</v>
      </c>
      <c r="H128" s="48">
        <v>474100</v>
      </c>
      <c r="I128" s="71"/>
    </row>
    <row r="129" spans="1:9" ht="51" outlineLevel="5" x14ac:dyDescent="0.25">
      <c r="A129" s="45" t="s">
        <v>434</v>
      </c>
      <c r="B129" s="46" t="s">
        <v>97</v>
      </c>
      <c r="C129" s="46" t="s">
        <v>39</v>
      </c>
      <c r="D129" s="47">
        <v>22683185.84</v>
      </c>
      <c r="E129" s="48">
        <v>25593660.670000002</v>
      </c>
      <c r="F129" s="48">
        <v>21181226.27</v>
      </c>
      <c r="G129" s="48">
        <v>20552305.550000001</v>
      </c>
      <c r="H129" s="48">
        <v>25593660.670000002</v>
      </c>
      <c r="I129" s="71"/>
    </row>
    <row r="130" spans="1:9" ht="89.25" outlineLevel="5" x14ac:dyDescent="0.25">
      <c r="A130" s="45" t="s">
        <v>469</v>
      </c>
      <c r="B130" s="46" t="s">
        <v>97</v>
      </c>
      <c r="C130" s="46" t="s">
        <v>103</v>
      </c>
      <c r="D130" s="47">
        <v>43813</v>
      </c>
      <c r="E130" s="48">
        <v>41706</v>
      </c>
      <c r="F130" s="48">
        <v>41706</v>
      </c>
      <c r="G130" s="48">
        <v>29096.97</v>
      </c>
      <c r="H130" s="48">
        <v>41706</v>
      </c>
      <c r="I130" s="71"/>
    </row>
    <row r="131" spans="1:9" ht="38.25" outlineLevel="1" x14ac:dyDescent="0.25">
      <c r="A131" s="45" t="s">
        <v>581</v>
      </c>
      <c r="B131" s="50" t="s">
        <v>97</v>
      </c>
      <c r="C131" s="50" t="s">
        <v>583</v>
      </c>
      <c r="D131" s="47">
        <v>1436685</v>
      </c>
      <c r="E131" s="48">
        <v>0</v>
      </c>
      <c r="F131" s="48">
        <v>0</v>
      </c>
      <c r="G131" s="48">
        <v>0</v>
      </c>
      <c r="H131" s="48">
        <v>0</v>
      </c>
      <c r="I131" s="71"/>
    </row>
    <row r="132" spans="1:9" ht="51" outlineLevel="5" x14ac:dyDescent="0.25">
      <c r="A132" s="45" t="s">
        <v>582</v>
      </c>
      <c r="B132" s="50" t="s">
        <v>97</v>
      </c>
      <c r="C132" s="50" t="s">
        <v>584</v>
      </c>
      <c r="D132" s="47">
        <v>0</v>
      </c>
      <c r="E132" s="48">
        <v>0</v>
      </c>
      <c r="F132" s="48">
        <v>0</v>
      </c>
      <c r="G132" s="48">
        <v>0</v>
      </c>
      <c r="H132" s="48">
        <v>0</v>
      </c>
      <c r="I132" s="71"/>
    </row>
    <row r="133" spans="1:9" ht="25.5" outlineLevel="5" x14ac:dyDescent="0.25">
      <c r="A133" s="38" t="s">
        <v>470</v>
      </c>
      <c r="B133" s="39" t="s">
        <v>104</v>
      </c>
      <c r="C133" s="39" t="s">
        <v>4</v>
      </c>
      <c r="D133" s="40">
        <f>D134+D143+D156+D195</f>
        <v>196764596.35000002</v>
      </c>
      <c r="E133" s="40">
        <f t="shared" ref="E133:H133" si="19">E134+E143+E156+E195</f>
        <v>305653292.20999998</v>
      </c>
      <c r="F133" s="40">
        <f t="shared" si="19"/>
        <v>208850073.71000001</v>
      </c>
      <c r="G133" s="40">
        <f t="shared" si="19"/>
        <v>201266650.5</v>
      </c>
      <c r="H133" s="40">
        <f t="shared" si="19"/>
        <v>305653292.20999998</v>
      </c>
      <c r="I133" s="71"/>
    </row>
    <row r="134" spans="1:9" outlineLevel="5" x14ac:dyDescent="0.25">
      <c r="A134" s="41" t="s">
        <v>399</v>
      </c>
      <c r="B134" s="42" t="s">
        <v>105</v>
      </c>
      <c r="C134" s="42" t="s">
        <v>4</v>
      </c>
      <c r="D134" s="43">
        <f>SUM(D135:D142)</f>
        <v>39943287.370000005</v>
      </c>
      <c r="E134" s="43">
        <f t="shared" ref="E134:H134" si="20">SUM(E135:E142)</f>
        <v>38723984.609999999</v>
      </c>
      <c r="F134" s="43">
        <f t="shared" si="20"/>
        <v>25359791.75</v>
      </c>
      <c r="G134" s="43">
        <f t="shared" si="20"/>
        <v>25067695.82</v>
      </c>
      <c r="H134" s="43">
        <f t="shared" si="20"/>
        <v>38723984.609999999</v>
      </c>
      <c r="I134" s="71"/>
    </row>
    <row r="135" spans="1:9" ht="51" outlineLevel="5" x14ac:dyDescent="0.25">
      <c r="A135" s="45" t="s">
        <v>471</v>
      </c>
      <c r="B135" s="46" t="s">
        <v>105</v>
      </c>
      <c r="C135" s="46" t="s">
        <v>106</v>
      </c>
      <c r="D135" s="47">
        <v>11823875.050000001</v>
      </c>
      <c r="E135" s="48">
        <v>11982778.050000001</v>
      </c>
      <c r="F135" s="48">
        <v>7991546.5999999996</v>
      </c>
      <c r="G135" s="48">
        <v>7991546.5999999996</v>
      </c>
      <c r="H135" s="48">
        <v>11982778.050000001</v>
      </c>
      <c r="I135" s="71"/>
    </row>
    <row r="136" spans="1:9" ht="38.25" outlineLevel="5" x14ac:dyDescent="0.25">
      <c r="A136" s="45" t="s">
        <v>472</v>
      </c>
      <c r="B136" s="46" t="s">
        <v>105</v>
      </c>
      <c r="C136" s="46" t="s">
        <v>107</v>
      </c>
      <c r="D136" s="47">
        <v>17725871.260000002</v>
      </c>
      <c r="E136" s="48">
        <v>17105980.109999999</v>
      </c>
      <c r="F136" s="48">
        <v>12960860.65</v>
      </c>
      <c r="G136" s="48">
        <v>12835375.029999999</v>
      </c>
      <c r="H136" s="48">
        <v>17105980.109999999</v>
      </c>
      <c r="I136" s="71"/>
    </row>
    <row r="137" spans="1:9" ht="63.75" outlineLevel="5" x14ac:dyDescent="0.25">
      <c r="A137" s="45" t="s">
        <v>473</v>
      </c>
      <c r="B137" s="46" t="s">
        <v>105</v>
      </c>
      <c r="C137" s="46" t="s">
        <v>108</v>
      </c>
      <c r="D137" s="47">
        <v>0</v>
      </c>
      <c r="E137" s="48">
        <v>935247.84</v>
      </c>
      <c r="F137" s="48">
        <v>144866.79999999999</v>
      </c>
      <c r="G137" s="48">
        <v>0</v>
      </c>
      <c r="H137" s="48">
        <v>935247.84</v>
      </c>
      <c r="I137" s="71"/>
    </row>
    <row r="138" spans="1:9" ht="51" outlineLevel="5" x14ac:dyDescent="0.25">
      <c r="A138" s="45" t="s">
        <v>474</v>
      </c>
      <c r="B138" s="46" t="s">
        <v>105</v>
      </c>
      <c r="C138" s="46" t="s">
        <v>109</v>
      </c>
      <c r="D138" s="47">
        <v>1941739.17</v>
      </c>
      <c r="E138" s="48">
        <v>2016000</v>
      </c>
      <c r="F138" s="48">
        <v>1609563.99</v>
      </c>
      <c r="G138" s="48">
        <v>1587820.48</v>
      </c>
      <c r="H138" s="48">
        <v>2016000</v>
      </c>
      <c r="I138" s="71"/>
    </row>
    <row r="139" spans="1:9" ht="25.5" outlineLevel="5" x14ac:dyDescent="0.25">
      <c r="A139" s="45" t="s">
        <v>354</v>
      </c>
      <c r="B139" s="46" t="s">
        <v>105</v>
      </c>
      <c r="C139" s="46" t="s">
        <v>355</v>
      </c>
      <c r="D139" s="47">
        <v>770000</v>
      </c>
      <c r="E139" s="48">
        <v>0</v>
      </c>
      <c r="F139" s="48">
        <v>0</v>
      </c>
      <c r="G139" s="48">
        <v>0</v>
      </c>
      <c r="H139" s="48">
        <v>0</v>
      </c>
      <c r="I139" s="71"/>
    </row>
    <row r="140" spans="1:9" ht="25.5" outlineLevel="5" x14ac:dyDescent="0.25">
      <c r="A140" s="45" t="s">
        <v>475</v>
      </c>
      <c r="B140" s="46" t="s">
        <v>105</v>
      </c>
      <c r="C140" s="46" t="s">
        <v>110</v>
      </c>
      <c r="D140" s="47">
        <v>5349266.3899999997</v>
      </c>
      <c r="E140" s="48">
        <v>6560978.6100000003</v>
      </c>
      <c r="F140" s="48">
        <v>2529953.71</v>
      </c>
      <c r="G140" s="48">
        <v>2529953.71</v>
      </c>
      <c r="H140" s="48">
        <v>6560978.6100000003</v>
      </c>
      <c r="I140" s="71"/>
    </row>
    <row r="141" spans="1:9" ht="25.5" outlineLevel="5" x14ac:dyDescent="0.25">
      <c r="A141" s="45" t="s">
        <v>476</v>
      </c>
      <c r="B141" s="46" t="s">
        <v>105</v>
      </c>
      <c r="C141" s="46" t="s">
        <v>111</v>
      </c>
      <c r="D141" s="47">
        <v>32126.06</v>
      </c>
      <c r="E141" s="48">
        <v>123000</v>
      </c>
      <c r="F141" s="48">
        <v>123000</v>
      </c>
      <c r="G141" s="48">
        <v>123000</v>
      </c>
      <c r="H141" s="48">
        <v>123000</v>
      </c>
      <c r="I141" s="71"/>
    </row>
    <row r="142" spans="1:9" ht="76.5" outlineLevel="5" x14ac:dyDescent="0.25">
      <c r="A142" s="45" t="s">
        <v>356</v>
      </c>
      <c r="B142" s="46" t="s">
        <v>105</v>
      </c>
      <c r="C142" s="46" t="s">
        <v>54</v>
      </c>
      <c r="D142" s="47">
        <v>2300409.44</v>
      </c>
      <c r="E142" s="48">
        <v>0</v>
      </c>
      <c r="F142" s="48">
        <v>0</v>
      </c>
      <c r="G142" s="48">
        <v>0</v>
      </c>
      <c r="H142" s="48">
        <v>0</v>
      </c>
      <c r="I142" s="71"/>
    </row>
    <row r="143" spans="1:9" outlineLevel="5" x14ac:dyDescent="0.25">
      <c r="A143" s="41" t="s">
        <v>400</v>
      </c>
      <c r="B143" s="42" t="s">
        <v>112</v>
      </c>
      <c r="C143" s="42" t="s">
        <v>4</v>
      </c>
      <c r="D143" s="43">
        <f>SUM(D144:D155)</f>
        <v>22601478.419999998</v>
      </c>
      <c r="E143" s="43">
        <f t="shared" ref="E143:H143" si="21">SUM(E144:E155)</f>
        <v>113202404.15000001</v>
      </c>
      <c r="F143" s="43">
        <f t="shared" si="21"/>
        <v>97753672.090000004</v>
      </c>
      <c r="G143" s="43">
        <f t="shared" si="21"/>
        <v>96392932.840000004</v>
      </c>
      <c r="H143" s="43">
        <f t="shared" si="21"/>
        <v>113202404.15000001</v>
      </c>
      <c r="I143" s="71"/>
    </row>
    <row r="144" spans="1:9" ht="38.25" x14ac:dyDescent="0.25">
      <c r="A144" s="45" t="s">
        <v>477</v>
      </c>
      <c r="B144" s="46" t="s">
        <v>112</v>
      </c>
      <c r="C144" s="46" t="s">
        <v>113</v>
      </c>
      <c r="D144" s="47">
        <v>277855.21999999997</v>
      </c>
      <c r="E144" s="48">
        <v>536860.64</v>
      </c>
      <c r="F144" s="48">
        <v>523494.5</v>
      </c>
      <c r="G144" s="48">
        <v>521665.44</v>
      </c>
      <c r="H144" s="48">
        <v>536860.64</v>
      </c>
      <c r="I144" s="71"/>
    </row>
    <row r="145" spans="1:9" ht="51" outlineLevel="1" x14ac:dyDescent="0.25">
      <c r="A145" s="45" t="s">
        <v>478</v>
      </c>
      <c r="B145" s="46" t="s">
        <v>112</v>
      </c>
      <c r="C145" s="46" t="s">
        <v>114</v>
      </c>
      <c r="D145" s="47">
        <v>78582</v>
      </c>
      <c r="E145" s="48">
        <v>66741.09</v>
      </c>
      <c r="F145" s="48">
        <v>26080</v>
      </c>
      <c r="G145" s="48">
        <v>26080</v>
      </c>
      <c r="H145" s="48">
        <v>66741.09</v>
      </c>
      <c r="I145" s="71"/>
    </row>
    <row r="146" spans="1:9" ht="25.5" outlineLevel="5" x14ac:dyDescent="0.25">
      <c r="A146" s="45" t="s">
        <v>479</v>
      </c>
      <c r="B146" s="46" t="s">
        <v>112</v>
      </c>
      <c r="C146" s="46" t="s">
        <v>115</v>
      </c>
      <c r="D146" s="47">
        <v>5382955.96</v>
      </c>
      <c r="E146" s="48">
        <v>7192447.7400000002</v>
      </c>
      <c r="F146" s="48">
        <v>4990490.79</v>
      </c>
      <c r="G146" s="48">
        <v>4990490.79</v>
      </c>
      <c r="H146" s="48">
        <v>7192447.7400000002</v>
      </c>
      <c r="I146" s="71"/>
    </row>
    <row r="147" spans="1:9" ht="51" outlineLevel="5" x14ac:dyDescent="0.25">
      <c r="A147" s="45" t="s">
        <v>480</v>
      </c>
      <c r="B147" s="46" t="s">
        <v>112</v>
      </c>
      <c r="C147" s="46" t="s">
        <v>116</v>
      </c>
      <c r="D147" s="47">
        <v>0</v>
      </c>
      <c r="E147" s="48">
        <v>68123136.129999995</v>
      </c>
      <c r="F147" s="48">
        <v>66141731.689999998</v>
      </c>
      <c r="G147" s="48">
        <v>66141731.689999998</v>
      </c>
      <c r="H147" s="48">
        <v>68123136.129999995</v>
      </c>
      <c r="I147" s="71"/>
    </row>
    <row r="148" spans="1:9" ht="51" outlineLevel="5" x14ac:dyDescent="0.25">
      <c r="A148" s="45" t="s">
        <v>481</v>
      </c>
      <c r="B148" s="46" t="s">
        <v>112</v>
      </c>
      <c r="C148" s="46" t="s">
        <v>117</v>
      </c>
      <c r="D148" s="47">
        <v>0</v>
      </c>
      <c r="E148" s="48">
        <v>14151182.869999999</v>
      </c>
      <c r="F148" s="48">
        <v>13739586.779999999</v>
      </c>
      <c r="G148" s="48">
        <v>13739586.779999999</v>
      </c>
      <c r="H148" s="48">
        <v>14151182.869999999</v>
      </c>
      <c r="I148" s="71"/>
    </row>
    <row r="149" spans="1:9" ht="25.5" outlineLevel="5" x14ac:dyDescent="0.25">
      <c r="A149" s="45" t="s">
        <v>482</v>
      </c>
      <c r="B149" s="46" t="s">
        <v>112</v>
      </c>
      <c r="C149" s="46" t="s">
        <v>118</v>
      </c>
      <c r="D149" s="47">
        <v>1338017.33</v>
      </c>
      <c r="E149" s="48">
        <v>0</v>
      </c>
      <c r="F149" s="48">
        <v>0</v>
      </c>
      <c r="G149" s="48">
        <v>0</v>
      </c>
      <c r="H149" s="48">
        <v>0</v>
      </c>
      <c r="I149" s="71"/>
    </row>
    <row r="150" spans="1:9" ht="51" outlineLevel="5" x14ac:dyDescent="0.25">
      <c r="A150" s="45" t="s">
        <v>483</v>
      </c>
      <c r="B150" s="46" t="s">
        <v>112</v>
      </c>
      <c r="C150" s="46" t="s">
        <v>119</v>
      </c>
      <c r="D150" s="47">
        <v>99900</v>
      </c>
      <c r="E150" s="48">
        <v>850000</v>
      </c>
      <c r="F150" s="48">
        <v>150000</v>
      </c>
      <c r="G150" s="48">
        <v>150000</v>
      </c>
      <c r="H150" s="48">
        <v>850000</v>
      </c>
      <c r="I150" s="71"/>
    </row>
    <row r="151" spans="1:9" ht="51" outlineLevel="5" x14ac:dyDescent="0.25">
      <c r="A151" s="45" t="s">
        <v>484</v>
      </c>
      <c r="B151" s="46" t="s">
        <v>112</v>
      </c>
      <c r="C151" s="46" t="s">
        <v>120</v>
      </c>
      <c r="D151" s="47">
        <v>0</v>
      </c>
      <c r="E151" s="48">
        <v>180000</v>
      </c>
      <c r="F151" s="48">
        <v>180000</v>
      </c>
      <c r="G151" s="48">
        <v>180000</v>
      </c>
      <c r="H151" s="48">
        <v>180000</v>
      </c>
      <c r="I151" s="71"/>
    </row>
    <row r="152" spans="1:9" ht="38.25" outlineLevel="5" x14ac:dyDescent="0.25">
      <c r="A152" s="45" t="s">
        <v>485</v>
      </c>
      <c r="B152" s="46" t="s">
        <v>112</v>
      </c>
      <c r="C152" s="46" t="s">
        <v>121</v>
      </c>
      <c r="D152" s="47">
        <v>64800</v>
      </c>
      <c r="E152" s="48">
        <v>525539.98</v>
      </c>
      <c r="F152" s="48">
        <v>9415.08</v>
      </c>
      <c r="G152" s="48">
        <v>9415.08</v>
      </c>
      <c r="H152" s="51">
        <v>525539.98</v>
      </c>
      <c r="I152" s="71"/>
    </row>
    <row r="153" spans="1:9" ht="25.5" outlineLevel="5" x14ac:dyDescent="0.25">
      <c r="A153" s="45" t="s">
        <v>486</v>
      </c>
      <c r="B153" s="46" t="s">
        <v>112</v>
      </c>
      <c r="C153" s="46" t="s">
        <v>122</v>
      </c>
      <c r="D153" s="47">
        <v>14498697.279999999</v>
      </c>
      <c r="E153" s="48">
        <v>17837008.789999999</v>
      </c>
      <c r="F153" s="48">
        <v>11101761.380000001</v>
      </c>
      <c r="G153" s="48">
        <v>9742851.1899999995</v>
      </c>
      <c r="H153" s="48">
        <v>17837008.789999999</v>
      </c>
      <c r="I153" s="71"/>
    </row>
    <row r="154" spans="1:9" ht="38.25" outlineLevel="1" x14ac:dyDescent="0.25">
      <c r="A154" s="45" t="s">
        <v>348</v>
      </c>
      <c r="B154" s="46" t="s">
        <v>112</v>
      </c>
      <c r="C154" s="46" t="s">
        <v>53</v>
      </c>
      <c r="D154" s="47">
        <v>0</v>
      </c>
      <c r="E154" s="48">
        <v>2848200.35</v>
      </c>
      <c r="F154" s="48">
        <v>0</v>
      </c>
      <c r="G154" s="48">
        <v>0</v>
      </c>
      <c r="H154" s="48">
        <v>2848200.35</v>
      </c>
      <c r="I154" s="71"/>
    </row>
    <row r="155" spans="1:9" ht="76.5" outlineLevel="5" x14ac:dyDescent="0.25">
      <c r="A155" s="45" t="s">
        <v>356</v>
      </c>
      <c r="B155" s="46" t="s">
        <v>112</v>
      </c>
      <c r="C155" s="46" t="s">
        <v>54</v>
      </c>
      <c r="D155" s="47">
        <v>860670.63</v>
      </c>
      <c r="E155" s="48">
        <v>891286.56</v>
      </c>
      <c r="F155" s="48">
        <v>891111.87</v>
      </c>
      <c r="G155" s="48">
        <v>891111.87</v>
      </c>
      <c r="H155" s="48">
        <v>891286.56</v>
      </c>
      <c r="I155" s="71"/>
    </row>
    <row r="156" spans="1:9" outlineLevel="5" x14ac:dyDescent="0.25">
      <c r="A156" s="41" t="s">
        <v>401</v>
      </c>
      <c r="B156" s="42" t="s">
        <v>123</v>
      </c>
      <c r="C156" s="42" t="s">
        <v>4</v>
      </c>
      <c r="D156" s="43">
        <f>SUM(D157:D194)</f>
        <v>105557956.74000001</v>
      </c>
      <c r="E156" s="43">
        <f t="shared" ref="E156:H156" si="22">SUM(E157:E194)</f>
        <v>121682420.94999997</v>
      </c>
      <c r="F156" s="43">
        <f t="shared" si="22"/>
        <v>61458802.250000007</v>
      </c>
      <c r="G156" s="43">
        <f t="shared" si="22"/>
        <v>57387429.710000008</v>
      </c>
      <c r="H156" s="43">
        <f t="shared" si="22"/>
        <v>121682420.94999997</v>
      </c>
      <c r="I156" s="71"/>
    </row>
    <row r="157" spans="1:9" ht="25.5" outlineLevel="5" x14ac:dyDescent="0.25">
      <c r="A157" s="45" t="s">
        <v>487</v>
      </c>
      <c r="B157" s="46" t="s">
        <v>123</v>
      </c>
      <c r="C157" s="46" t="s">
        <v>124</v>
      </c>
      <c r="D157" s="47">
        <v>9284043.9000000004</v>
      </c>
      <c r="E157" s="48">
        <v>9318396.0299999993</v>
      </c>
      <c r="F157" s="48">
        <v>6249090.9100000001</v>
      </c>
      <c r="G157" s="48">
        <v>5942332.2199999997</v>
      </c>
      <c r="H157" s="48">
        <v>9318396.0299999993</v>
      </c>
      <c r="I157" s="71"/>
    </row>
    <row r="158" spans="1:9" outlineLevel="5" x14ac:dyDescent="0.25">
      <c r="A158" s="45" t="s">
        <v>488</v>
      </c>
      <c r="B158" s="46" t="s">
        <v>123</v>
      </c>
      <c r="C158" s="46" t="s">
        <v>125</v>
      </c>
      <c r="D158" s="47">
        <v>3816543.3</v>
      </c>
      <c r="E158" s="48">
        <v>5704736.6500000004</v>
      </c>
      <c r="F158" s="48">
        <v>2135592.21</v>
      </c>
      <c r="G158" s="48">
        <v>1873730.92</v>
      </c>
      <c r="H158" s="48">
        <v>5704736.6500000004</v>
      </c>
      <c r="I158" s="71"/>
    </row>
    <row r="159" spans="1:9" ht="25.5" outlineLevel="5" x14ac:dyDescent="0.25">
      <c r="A159" s="45" t="s">
        <v>489</v>
      </c>
      <c r="B159" s="46" t="s">
        <v>123</v>
      </c>
      <c r="C159" s="46" t="s">
        <v>126</v>
      </c>
      <c r="D159" s="47">
        <v>0</v>
      </c>
      <c r="E159" s="48">
        <v>900638.02</v>
      </c>
      <c r="F159" s="48">
        <v>900638.02</v>
      </c>
      <c r="G159" s="48">
        <v>0</v>
      </c>
      <c r="H159" s="48">
        <v>900638.02</v>
      </c>
      <c r="I159" s="71"/>
    </row>
    <row r="160" spans="1:9" ht="25.5" outlineLevel="5" x14ac:dyDescent="0.25">
      <c r="A160" s="45" t="s">
        <v>490</v>
      </c>
      <c r="B160" s="46" t="s">
        <v>123</v>
      </c>
      <c r="C160" s="46" t="s">
        <v>127</v>
      </c>
      <c r="D160" s="47">
        <v>2805313.77</v>
      </c>
      <c r="E160" s="48">
        <v>2002032.8499999999</v>
      </c>
      <c r="F160" s="48">
        <v>2002032.85</v>
      </c>
      <c r="G160" s="48">
        <v>2002032.85</v>
      </c>
      <c r="H160" s="48">
        <v>2002032.8499999999</v>
      </c>
      <c r="I160" s="71"/>
    </row>
    <row r="161" spans="1:9" ht="25.5" outlineLevel="5" x14ac:dyDescent="0.25">
      <c r="A161" s="45" t="s">
        <v>491</v>
      </c>
      <c r="B161" s="46" t="s">
        <v>123</v>
      </c>
      <c r="C161" s="46" t="s">
        <v>128</v>
      </c>
      <c r="D161" s="47">
        <v>9150652.9299999997</v>
      </c>
      <c r="E161" s="48">
        <v>10924322.85</v>
      </c>
      <c r="F161" s="48">
        <v>6510242.7800000003</v>
      </c>
      <c r="G161" s="48">
        <v>5919307.6699999999</v>
      </c>
      <c r="H161" s="48">
        <v>10924322.85</v>
      </c>
      <c r="I161" s="71"/>
    </row>
    <row r="162" spans="1:9" outlineLevel="5" x14ac:dyDescent="0.25">
      <c r="A162" s="45" t="s">
        <v>492</v>
      </c>
      <c r="B162" s="46" t="s">
        <v>123</v>
      </c>
      <c r="C162" s="46" t="s">
        <v>129</v>
      </c>
      <c r="D162" s="47">
        <v>502879.51</v>
      </c>
      <c r="E162" s="48">
        <v>1428949.8</v>
      </c>
      <c r="F162" s="48">
        <v>578018.89</v>
      </c>
      <c r="G162" s="48">
        <v>578018.89</v>
      </c>
      <c r="H162" s="48">
        <v>1428949.8</v>
      </c>
      <c r="I162" s="71"/>
    </row>
    <row r="163" spans="1:9" ht="25.5" outlineLevel="5" x14ac:dyDescent="0.25">
      <c r="A163" s="45" t="s">
        <v>357</v>
      </c>
      <c r="B163" s="46" t="s">
        <v>123</v>
      </c>
      <c r="C163" s="46" t="s">
        <v>358</v>
      </c>
      <c r="D163" s="47">
        <v>790958.64</v>
      </c>
      <c r="E163" s="48">
        <v>0</v>
      </c>
      <c r="F163" s="48">
        <v>0</v>
      </c>
      <c r="G163" s="48">
        <v>0</v>
      </c>
      <c r="H163" s="48">
        <v>0</v>
      </c>
      <c r="I163" s="71"/>
    </row>
    <row r="164" spans="1:9" ht="25.5" outlineLevel="5" x14ac:dyDescent="0.25">
      <c r="A164" s="45" t="s">
        <v>359</v>
      </c>
      <c r="B164" s="46" t="s">
        <v>123</v>
      </c>
      <c r="C164" s="46" t="s">
        <v>360</v>
      </c>
      <c r="D164" s="47">
        <v>157640.04</v>
      </c>
      <c r="E164" s="48">
        <v>0</v>
      </c>
      <c r="F164" s="48">
        <v>0</v>
      </c>
      <c r="G164" s="48">
        <v>0</v>
      </c>
      <c r="H164" s="48">
        <v>0</v>
      </c>
      <c r="I164" s="71"/>
    </row>
    <row r="165" spans="1:9" ht="25.5" outlineLevel="5" x14ac:dyDescent="0.25">
      <c r="A165" s="45" t="s">
        <v>493</v>
      </c>
      <c r="B165" s="46" t="s">
        <v>123</v>
      </c>
      <c r="C165" s="46" t="s">
        <v>130</v>
      </c>
      <c r="D165" s="47">
        <v>0</v>
      </c>
      <c r="E165" s="48">
        <v>9316560.7799999993</v>
      </c>
      <c r="F165" s="48">
        <v>0</v>
      </c>
      <c r="G165" s="48">
        <v>0</v>
      </c>
      <c r="H165" s="48">
        <v>9316560.7799999993</v>
      </c>
      <c r="I165" s="71"/>
    </row>
    <row r="166" spans="1:9" ht="38.25" outlineLevel="5" x14ac:dyDescent="0.25">
      <c r="A166" s="45" t="s">
        <v>494</v>
      </c>
      <c r="B166" s="46" t="s">
        <v>123</v>
      </c>
      <c r="C166" s="46" t="s">
        <v>131</v>
      </c>
      <c r="D166" s="47">
        <v>0</v>
      </c>
      <c r="E166" s="48">
        <v>1935324.22</v>
      </c>
      <c r="F166" s="48">
        <v>0</v>
      </c>
      <c r="G166" s="48">
        <v>0</v>
      </c>
      <c r="H166" s="48">
        <v>1935324.22</v>
      </c>
      <c r="I166" s="71"/>
    </row>
    <row r="167" spans="1:9" ht="25.5" outlineLevel="1" x14ac:dyDescent="0.25">
      <c r="A167" s="45" t="s">
        <v>495</v>
      </c>
      <c r="B167" s="46" t="s">
        <v>123</v>
      </c>
      <c r="C167" s="46" t="s">
        <v>132</v>
      </c>
      <c r="D167" s="47">
        <v>1860999</v>
      </c>
      <c r="E167" s="48">
        <v>570000</v>
      </c>
      <c r="F167" s="48">
        <v>269002.64</v>
      </c>
      <c r="G167" s="48">
        <v>269002.64</v>
      </c>
      <c r="H167" s="48">
        <v>570000</v>
      </c>
      <c r="I167" s="71"/>
    </row>
    <row r="168" spans="1:9" outlineLevel="5" x14ac:dyDescent="0.25">
      <c r="A168" s="45" t="s">
        <v>492</v>
      </c>
      <c r="B168" s="46" t="s">
        <v>123</v>
      </c>
      <c r="C168" s="46" t="s">
        <v>133</v>
      </c>
      <c r="D168" s="47">
        <v>0</v>
      </c>
      <c r="E168" s="48">
        <v>367267</v>
      </c>
      <c r="F168" s="48">
        <v>0</v>
      </c>
      <c r="G168" s="48">
        <v>0</v>
      </c>
      <c r="H168" s="48">
        <v>367267</v>
      </c>
      <c r="I168" s="71"/>
    </row>
    <row r="169" spans="1:9" ht="25.5" outlineLevel="5" x14ac:dyDescent="0.25">
      <c r="A169" s="45" t="s">
        <v>357</v>
      </c>
      <c r="B169" s="46" t="s">
        <v>123</v>
      </c>
      <c r="C169" s="46" t="s">
        <v>134</v>
      </c>
      <c r="D169" s="47">
        <v>508041.07</v>
      </c>
      <c r="E169" s="48">
        <v>521050.2</v>
      </c>
      <c r="F169" s="48">
        <v>521050.2</v>
      </c>
      <c r="G169" s="48">
        <v>521050.2</v>
      </c>
      <c r="H169" s="48">
        <v>521050.2</v>
      </c>
      <c r="I169" s="71"/>
    </row>
    <row r="170" spans="1:9" ht="25.5" outlineLevel="5" x14ac:dyDescent="0.25">
      <c r="A170" s="45" t="s">
        <v>496</v>
      </c>
      <c r="B170" s="46" t="s">
        <v>123</v>
      </c>
      <c r="C170" s="46" t="s">
        <v>135</v>
      </c>
      <c r="D170" s="47">
        <v>2669207.91</v>
      </c>
      <c r="E170" s="48">
        <v>1418368.1</v>
      </c>
      <c r="F170" s="48">
        <v>946177.37</v>
      </c>
      <c r="G170" s="48">
        <v>946177.37</v>
      </c>
      <c r="H170" s="48">
        <v>1418368.1</v>
      </c>
      <c r="I170" s="71"/>
    </row>
    <row r="171" spans="1:9" ht="63.75" outlineLevel="5" x14ac:dyDescent="0.25">
      <c r="A171" s="45" t="s">
        <v>330</v>
      </c>
      <c r="B171" s="46" t="s">
        <v>123</v>
      </c>
      <c r="C171" s="46" t="s">
        <v>361</v>
      </c>
      <c r="D171" s="47">
        <v>101863</v>
      </c>
      <c r="E171" s="48">
        <v>0</v>
      </c>
      <c r="F171" s="48">
        <v>0</v>
      </c>
      <c r="G171" s="48">
        <v>0</v>
      </c>
      <c r="H171" s="48">
        <v>0</v>
      </c>
      <c r="I171" s="71"/>
    </row>
    <row r="172" spans="1:9" ht="38.25" outlineLevel="5" x14ac:dyDescent="0.25">
      <c r="A172" s="45" t="s">
        <v>331</v>
      </c>
      <c r="B172" s="46" t="s">
        <v>123</v>
      </c>
      <c r="C172" s="46" t="s">
        <v>136</v>
      </c>
      <c r="D172" s="47">
        <v>3043989</v>
      </c>
      <c r="E172" s="48">
        <v>3157912.55</v>
      </c>
      <c r="F172" s="48">
        <v>3157912.55</v>
      </c>
      <c r="G172" s="48">
        <v>3157912.55</v>
      </c>
      <c r="H172" s="48">
        <v>3157912.55</v>
      </c>
      <c r="I172" s="71"/>
    </row>
    <row r="173" spans="1:9" ht="38.25" outlineLevel="5" x14ac:dyDescent="0.25">
      <c r="A173" s="45" t="s">
        <v>332</v>
      </c>
      <c r="B173" s="46" t="s">
        <v>123</v>
      </c>
      <c r="C173" s="46" t="s">
        <v>137</v>
      </c>
      <c r="D173" s="47">
        <v>869320.89</v>
      </c>
      <c r="E173" s="48">
        <v>508903.41</v>
      </c>
      <c r="F173" s="48">
        <v>428585.83</v>
      </c>
      <c r="G173" s="48">
        <v>428585.83</v>
      </c>
      <c r="H173" s="48">
        <v>508903.41</v>
      </c>
      <c r="I173" s="71"/>
    </row>
    <row r="174" spans="1:9" ht="38.25" outlineLevel="5" x14ac:dyDescent="0.25">
      <c r="A174" s="45" t="s">
        <v>333</v>
      </c>
      <c r="B174" s="46" t="s">
        <v>123</v>
      </c>
      <c r="C174" s="46" t="s">
        <v>138</v>
      </c>
      <c r="D174" s="47">
        <v>351436.66</v>
      </c>
      <c r="E174" s="48">
        <v>361484.69</v>
      </c>
      <c r="F174" s="48">
        <v>296892.02</v>
      </c>
      <c r="G174" s="48">
        <v>296892.02</v>
      </c>
      <c r="H174" s="48">
        <v>361484.69</v>
      </c>
      <c r="I174" s="71"/>
    </row>
    <row r="175" spans="1:9" ht="38.25" outlineLevel="5" x14ac:dyDescent="0.25">
      <c r="A175" s="45" t="s">
        <v>334</v>
      </c>
      <c r="B175" s="46" t="s">
        <v>123</v>
      </c>
      <c r="C175" s="46" t="s">
        <v>139</v>
      </c>
      <c r="D175" s="47">
        <v>1764204.45</v>
      </c>
      <c r="E175" s="48">
        <v>1309920</v>
      </c>
      <c r="F175" s="48">
        <v>1294813.2</v>
      </c>
      <c r="G175" s="48">
        <v>1294813.2</v>
      </c>
      <c r="H175" s="48">
        <v>1309920</v>
      </c>
      <c r="I175" s="71"/>
    </row>
    <row r="176" spans="1:9" outlineLevel="5" x14ac:dyDescent="0.25">
      <c r="A176" s="45" t="s">
        <v>362</v>
      </c>
      <c r="B176" s="46" t="s">
        <v>123</v>
      </c>
      <c r="C176" s="46" t="s">
        <v>363</v>
      </c>
      <c r="D176" s="47">
        <v>16329745</v>
      </c>
      <c r="E176" s="48">
        <v>0</v>
      </c>
      <c r="F176" s="48">
        <v>0</v>
      </c>
      <c r="G176" s="48">
        <v>0</v>
      </c>
      <c r="H176" s="48">
        <v>0</v>
      </c>
      <c r="I176" s="71"/>
    </row>
    <row r="177" spans="1:9" outlineLevel="5" x14ac:dyDescent="0.25">
      <c r="A177" s="45" t="s">
        <v>497</v>
      </c>
      <c r="B177" s="46" t="s">
        <v>123</v>
      </c>
      <c r="C177" s="46" t="s">
        <v>140</v>
      </c>
      <c r="D177" s="47">
        <v>5567724</v>
      </c>
      <c r="E177" s="48">
        <v>6824787.7999999998</v>
      </c>
      <c r="F177" s="48">
        <v>20836.8</v>
      </c>
      <c r="G177" s="48">
        <v>20836.8</v>
      </c>
      <c r="H177" s="48">
        <v>6824787.7999999998</v>
      </c>
      <c r="I177" s="71"/>
    </row>
    <row r="178" spans="1:9" ht="38.25" outlineLevel="5" x14ac:dyDescent="0.25">
      <c r="A178" s="45" t="s">
        <v>364</v>
      </c>
      <c r="B178" s="46" t="s">
        <v>123</v>
      </c>
      <c r="C178" s="46" t="s">
        <v>365</v>
      </c>
      <c r="D178" s="47">
        <v>1974597.49</v>
      </c>
      <c r="E178" s="48">
        <v>0</v>
      </c>
      <c r="F178" s="48">
        <v>0</v>
      </c>
      <c r="G178" s="48">
        <v>0</v>
      </c>
      <c r="H178" s="48">
        <v>0</v>
      </c>
      <c r="I178" s="71"/>
    </row>
    <row r="179" spans="1:9" outlineLevel="5" x14ac:dyDescent="0.25">
      <c r="A179" s="45" t="s">
        <v>498</v>
      </c>
      <c r="B179" s="46" t="s">
        <v>123</v>
      </c>
      <c r="C179" s="46" t="s">
        <v>141</v>
      </c>
      <c r="D179" s="47">
        <v>2786361.12</v>
      </c>
      <c r="E179" s="48">
        <v>4311187.8899999997</v>
      </c>
      <c r="F179" s="48">
        <v>2417091.3199999998</v>
      </c>
      <c r="G179" s="48">
        <v>2417091.3199999998</v>
      </c>
      <c r="H179" s="48">
        <v>4311187.8899999997</v>
      </c>
      <c r="I179" s="71"/>
    </row>
    <row r="180" spans="1:9" outlineLevel="5" x14ac:dyDescent="0.25">
      <c r="A180" s="45" t="s">
        <v>499</v>
      </c>
      <c r="B180" s="46" t="s">
        <v>123</v>
      </c>
      <c r="C180" s="46" t="s">
        <v>142</v>
      </c>
      <c r="D180" s="47">
        <v>0</v>
      </c>
      <c r="E180" s="48">
        <v>298622.03000000003</v>
      </c>
      <c r="F180" s="48">
        <v>0</v>
      </c>
      <c r="G180" s="48">
        <v>0</v>
      </c>
      <c r="H180" s="48">
        <v>298622.03000000003</v>
      </c>
      <c r="I180" s="71"/>
    </row>
    <row r="181" spans="1:9" ht="25.5" outlineLevel="5" x14ac:dyDescent="0.25">
      <c r="A181" s="45" t="s">
        <v>500</v>
      </c>
      <c r="B181" s="46" t="s">
        <v>123</v>
      </c>
      <c r="C181" s="46" t="s">
        <v>143</v>
      </c>
      <c r="D181" s="47">
        <v>0</v>
      </c>
      <c r="E181" s="48">
        <v>500847.72</v>
      </c>
      <c r="F181" s="48">
        <v>500847.72</v>
      </c>
      <c r="G181" s="48">
        <v>500847.72</v>
      </c>
      <c r="H181" s="48">
        <v>500847.72</v>
      </c>
      <c r="I181" s="71"/>
    </row>
    <row r="182" spans="1:9" ht="25.5" outlineLevel="5" x14ac:dyDescent="0.25">
      <c r="A182" s="45" t="s">
        <v>329</v>
      </c>
      <c r="B182" s="46" t="s">
        <v>123</v>
      </c>
      <c r="C182" s="46" t="s">
        <v>144</v>
      </c>
      <c r="D182" s="47">
        <v>886236.19</v>
      </c>
      <c r="E182" s="48">
        <v>625601.87</v>
      </c>
      <c r="F182" s="48">
        <v>625601.87</v>
      </c>
      <c r="G182" s="48">
        <v>625601.87</v>
      </c>
      <c r="H182" s="48">
        <v>625601.87</v>
      </c>
      <c r="I182" s="71"/>
    </row>
    <row r="183" spans="1:9" ht="25.5" outlineLevel="5" x14ac:dyDescent="0.25">
      <c r="A183" s="45" t="s">
        <v>366</v>
      </c>
      <c r="B183" s="46" t="s">
        <v>123</v>
      </c>
      <c r="C183" s="46" t="s">
        <v>367</v>
      </c>
      <c r="D183" s="47">
        <v>1125241.5900000001</v>
      </c>
      <c r="E183" s="48">
        <v>0</v>
      </c>
      <c r="F183" s="48">
        <v>0</v>
      </c>
      <c r="G183" s="48">
        <v>0</v>
      </c>
      <c r="H183" s="48">
        <v>0</v>
      </c>
      <c r="I183" s="71"/>
    </row>
    <row r="184" spans="1:9" ht="25.5" outlineLevel="5" x14ac:dyDescent="0.25">
      <c r="A184" s="45" t="s">
        <v>501</v>
      </c>
      <c r="B184" s="46" t="s">
        <v>123</v>
      </c>
      <c r="C184" s="46" t="s">
        <v>145</v>
      </c>
      <c r="D184" s="47">
        <v>0</v>
      </c>
      <c r="E184" s="48">
        <v>1594632.08</v>
      </c>
      <c r="F184" s="48">
        <v>1021546.88</v>
      </c>
      <c r="G184" s="48">
        <v>1021546.88</v>
      </c>
      <c r="H184" s="48">
        <v>1594632.08</v>
      </c>
      <c r="I184" s="71"/>
    </row>
    <row r="185" spans="1:9" ht="25.5" outlineLevel="5" x14ac:dyDescent="0.25">
      <c r="A185" s="45" t="s">
        <v>502</v>
      </c>
      <c r="B185" s="46" t="s">
        <v>123</v>
      </c>
      <c r="C185" s="46" t="s">
        <v>146</v>
      </c>
      <c r="D185" s="47">
        <v>0</v>
      </c>
      <c r="E185" s="48">
        <v>325804.86</v>
      </c>
      <c r="F185" s="48">
        <v>325804.86</v>
      </c>
      <c r="G185" s="48">
        <v>325804.86</v>
      </c>
      <c r="H185" s="48">
        <v>325804.86</v>
      </c>
      <c r="I185" s="71"/>
    </row>
    <row r="186" spans="1:9" ht="38.25" outlineLevel="5" x14ac:dyDescent="0.25">
      <c r="A186" s="45" t="s">
        <v>503</v>
      </c>
      <c r="B186" s="46" t="s">
        <v>123</v>
      </c>
      <c r="C186" s="46" t="s">
        <v>147</v>
      </c>
      <c r="D186" s="47">
        <v>0</v>
      </c>
      <c r="E186" s="48">
        <v>2000000</v>
      </c>
      <c r="F186" s="48">
        <v>0</v>
      </c>
      <c r="G186" s="48">
        <v>0</v>
      </c>
      <c r="H186" s="48">
        <v>2000000</v>
      </c>
      <c r="I186" s="71"/>
    </row>
    <row r="187" spans="1:9" ht="25.5" outlineLevel="5" x14ac:dyDescent="0.25">
      <c r="A187" s="45" t="s">
        <v>504</v>
      </c>
      <c r="B187" s="46" t="s">
        <v>123</v>
      </c>
      <c r="C187" s="46" t="s">
        <v>148</v>
      </c>
      <c r="D187" s="47">
        <v>0</v>
      </c>
      <c r="E187" s="48">
        <v>1481342</v>
      </c>
      <c r="F187" s="48">
        <v>0</v>
      </c>
      <c r="G187" s="48">
        <v>0</v>
      </c>
      <c r="H187" s="48">
        <v>1481342</v>
      </c>
      <c r="I187" s="71"/>
    </row>
    <row r="188" spans="1:9" ht="25.5" outlineLevel="5" x14ac:dyDescent="0.25">
      <c r="A188" s="45" t="s">
        <v>505</v>
      </c>
      <c r="B188" s="46" t="s">
        <v>123</v>
      </c>
      <c r="C188" s="46" t="s">
        <v>149</v>
      </c>
      <c r="D188" s="47">
        <v>0</v>
      </c>
      <c r="E188" s="48">
        <v>2106626.2999999998</v>
      </c>
      <c r="F188" s="48">
        <v>0</v>
      </c>
      <c r="G188" s="48">
        <v>0</v>
      </c>
      <c r="H188" s="48">
        <v>2106626.2999999998</v>
      </c>
      <c r="I188" s="71"/>
    </row>
    <row r="189" spans="1:9" ht="38.25" outlineLevel="5" x14ac:dyDescent="0.25">
      <c r="A189" s="45" t="s">
        <v>506</v>
      </c>
      <c r="B189" s="46" t="s">
        <v>123</v>
      </c>
      <c r="C189" s="46" t="s">
        <v>150</v>
      </c>
      <c r="D189" s="47">
        <v>0</v>
      </c>
      <c r="E189" s="48">
        <v>2922081.44</v>
      </c>
      <c r="F189" s="48">
        <v>2922081.43</v>
      </c>
      <c r="G189" s="48">
        <v>2922081.43</v>
      </c>
      <c r="H189" s="48">
        <v>2922081.44</v>
      </c>
      <c r="I189" s="71"/>
    </row>
    <row r="190" spans="1:9" ht="63.75" outlineLevel="5" x14ac:dyDescent="0.25">
      <c r="A190" s="45" t="s">
        <v>368</v>
      </c>
      <c r="B190" s="46" t="s">
        <v>123</v>
      </c>
      <c r="C190" s="46" t="s">
        <v>369</v>
      </c>
      <c r="D190" s="47">
        <v>38910957.280000001</v>
      </c>
      <c r="E190" s="48">
        <v>0</v>
      </c>
      <c r="F190" s="48">
        <v>0</v>
      </c>
      <c r="G190" s="48">
        <v>0</v>
      </c>
      <c r="H190" s="48">
        <v>0</v>
      </c>
      <c r="I190" s="71"/>
    </row>
    <row r="191" spans="1:9" ht="63.75" outlineLevel="5" x14ac:dyDescent="0.25">
      <c r="A191" s="45" t="s">
        <v>507</v>
      </c>
      <c r="B191" s="46" t="s">
        <v>123</v>
      </c>
      <c r="C191" s="46" t="s">
        <v>151</v>
      </c>
      <c r="D191" s="47">
        <v>0</v>
      </c>
      <c r="E191" s="48">
        <v>38000000</v>
      </c>
      <c r="F191" s="48">
        <v>19432863.960000001</v>
      </c>
      <c r="G191" s="48">
        <v>19432863.960000001</v>
      </c>
      <c r="H191" s="48">
        <v>38000000</v>
      </c>
      <c r="I191" s="71"/>
    </row>
    <row r="192" spans="1:9" ht="63.75" outlineLevel="5" x14ac:dyDescent="0.25">
      <c r="A192" s="45" t="s">
        <v>508</v>
      </c>
      <c r="B192" s="46" t="s">
        <v>123</v>
      </c>
      <c r="C192" s="46" t="s">
        <v>152</v>
      </c>
      <c r="D192" s="47">
        <v>0</v>
      </c>
      <c r="E192" s="48">
        <v>7893719.8099999996</v>
      </c>
      <c r="F192" s="48">
        <v>6047957.9199999999</v>
      </c>
      <c r="G192" s="48">
        <v>4036778.49</v>
      </c>
      <c r="H192" s="48">
        <v>7893719.8099999996</v>
      </c>
      <c r="I192" s="71"/>
    </row>
    <row r="193" spans="1:9" ht="102" outlineLevel="5" x14ac:dyDescent="0.25">
      <c r="A193" s="45" t="s">
        <v>509</v>
      </c>
      <c r="B193" s="46" t="s">
        <v>123</v>
      </c>
      <c r="C193" s="46" t="s">
        <v>153</v>
      </c>
      <c r="D193" s="47">
        <v>0</v>
      </c>
      <c r="E193" s="48">
        <v>3051300</v>
      </c>
      <c r="F193" s="48">
        <v>2854120.02</v>
      </c>
      <c r="G193" s="48">
        <v>2854120.02</v>
      </c>
      <c r="H193" s="48">
        <v>3051300</v>
      </c>
      <c r="I193" s="71"/>
    </row>
    <row r="194" spans="1:9" ht="25.5" outlineLevel="5" x14ac:dyDescent="0.25">
      <c r="A194" s="45" t="s">
        <v>370</v>
      </c>
      <c r="B194" s="46" t="s">
        <v>123</v>
      </c>
      <c r="C194" s="46" t="s">
        <v>371</v>
      </c>
      <c r="D194" s="47">
        <v>300000</v>
      </c>
      <c r="E194" s="48">
        <v>0</v>
      </c>
      <c r="F194" s="48">
        <v>0</v>
      </c>
      <c r="G194" s="48">
        <v>0</v>
      </c>
      <c r="H194" s="48">
        <v>0</v>
      </c>
      <c r="I194" s="71"/>
    </row>
    <row r="195" spans="1:9" ht="25.5" outlineLevel="5" x14ac:dyDescent="0.25">
      <c r="A195" s="41" t="s">
        <v>402</v>
      </c>
      <c r="B195" s="42" t="s">
        <v>154</v>
      </c>
      <c r="C195" s="42" t="s">
        <v>4</v>
      </c>
      <c r="D195" s="43">
        <f>SUM(D196:D199)</f>
        <v>28661873.82</v>
      </c>
      <c r="E195" s="43">
        <f t="shared" ref="E195:H195" si="23">SUM(E196:E199)</f>
        <v>32044482.5</v>
      </c>
      <c r="F195" s="43">
        <f t="shared" si="23"/>
        <v>24277807.620000001</v>
      </c>
      <c r="G195" s="43">
        <f t="shared" si="23"/>
        <v>22418592.130000003</v>
      </c>
      <c r="H195" s="43">
        <f t="shared" si="23"/>
        <v>32044482.5</v>
      </c>
      <c r="I195" s="71"/>
    </row>
    <row r="196" spans="1:9" ht="63.75" outlineLevel="5" x14ac:dyDescent="0.25">
      <c r="A196" s="45" t="s">
        <v>330</v>
      </c>
      <c r="B196" s="46" t="s">
        <v>154</v>
      </c>
      <c r="C196" s="46" t="s">
        <v>155</v>
      </c>
      <c r="D196" s="47">
        <v>276147.81</v>
      </c>
      <c r="E196" s="48">
        <v>282537</v>
      </c>
      <c r="F196" s="48">
        <v>282537</v>
      </c>
      <c r="G196" s="48">
        <v>219315.87</v>
      </c>
      <c r="H196" s="48">
        <v>282537</v>
      </c>
      <c r="I196" s="71"/>
    </row>
    <row r="197" spans="1:9" ht="51" outlineLevel="5" x14ac:dyDescent="0.25">
      <c r="A197" s="45" t="s">
        <v>434</v>
      </c>
      <c r="B197" s="46" t="s">
        <v>154</v>
      </c>
      <c r="C197" s="46" t="s">
        <v>156</v>
      </c>
      <c r="D197" s="47">
        <v>28239879.100000001</v>
      </c>
      <c r="E197" s="48">
        <v>29116790.5</v>
      </c>
      <c r="F197" s="48">
        <v>23995028.620000001</v>
      </c>
      <c r="G197" s="48">
        <v>22199034.260000002</v>
      </c>
      <c r="H197" s="48">
        <v>29116790.5</v>
      </c>
      <c r="I197" s="71"/>
    </row>
    <row r="198" spans="1:9" ht="38.25" outlineLevel="5" x14ac:dyDescent="0.25">
      <c r="A198" s="45" t="s">
        <v>348</v>
      </c>
      <c r="B198" s="46" t="s">
        <v>154</v>
      </c>
      <c r="C198" s="46" t="s">
        <v>157</v>
      </c>
      <c r="D198" s="47">
        <v>145846.91</v>
      </c>
      <c r="E198" s="48">
        <v>242</v>
      </c>
      <c r="F198" s="48">
        <v>242</v>
      </c>
      <c r="G198" s="48">
        <v>242</v>
      </c>
      <c r="H198" s="48">
        <v>242</v>
      </c>
      <c r="I198" s="71"/>
    </row>
    <row r="199" spans="1:9" ht="63.75" outlineLevel="5" x14ac:dyDescent="0.25">
      <c r="A199" s="45" t="s">
        <v>510</v>
      </c>
      <c r="B199" s="46" t="s">
        <v>154</v>
      </c>
      <c r="C199" s="46" t="s">
        <v>158</v>
      </c>
      <c r="D199" s="47">
        <v>0</v>
      </c>
      <c r="E199" s="48">
        <v>2644913</v>
      </c>
      <c r="F199" s="48">
        <v>0</v>
      </c>
      <c r="G199" s="48">
        <v>0</v>
      </c>
      <c r="H199" s="48">
        <v>2644913</v>
      </c>
      <c r="I199" s="71"/>
    </row>
    <row r="200" spans="1:9" outlineLevel="5" x14ac:dyDescent="0.25">
      <c r="A200" s="38" t="s">
        <v>511</v>
      </c>
      <c r="B200" s="39" t="s">
        <v>159</v>
      </c>
      <c r="C200" s="39" t="s">
        <v>4</v>
      </c>
      <c r="D200" s="40">
        <f>D201</f>
        <v>432334.92</v>
      </c>
      <c r="E200" s="40">
        <f t="shared" ref="E200:H200" si="24">E201</f>
        <v>1500000</v>
      </c>
      <c r="F200" s="40">
        <f t="shared" si="24"/>
        <v>999999.37</v>
      </c>
      <c r="G200" s="40">
        <f t="shared" si="24"/>
        <v>999999.37</v>
      </c>
      <c r="H200" s="40">
        <f t="shared" si="24"/>
        <v>1500000</v>
      </c>
      <c r="I200" s="71"/>
    </row>
    <row r="201" spans="1:9" ht="25.5" outlineLevel="4" x14ac:dyDescent="0.25">
      <c r="A201" s="41" t="s">
        <v>403</v>
      </c>
      <c r="B201" s="42" t="s">
        <v>160</v>
      </c>
      <c r="C201" s="42" t="s">
        <v>4</v>
      </c>
      <c r="D201" s="43">
        <f>SUM(D202:D204)</f>
        <v>432334.92</v>
      </c>
      <c r="E201" s="43">
        <f t="shared" ref="E201:H201" si="25">SUM(E202:E204)</f>
        <v>1500000</v>
      </c>
      <c r="F201" s="43">
        <f t="shared" si="25"/>
        <v>999999.37</v>
      </c>
      <c r="G201" s="43">
        <f t="shared" si="25"/>
        <v>999999.37</v>
      </c>
      <c r="H201" s="43">
        <f t="shared" si="25"/>
        <v>1500000</v>
      </c>
      <c r="I201" s="71"/>
    </row>
    <row r="202" spans="1:9" ht="25.5" outlineLevel="5" x14ac:dyDescent="0.25">
      <c r="A202" s="45" t="s">
        <v>437</v>
      </c>
      <c r="B202" s="46" t="s">
        <v>160</v>
      </c>
      <c r="C202" s="46" t="s">
        <v>161</v>
      </c>
      <c r="D202" s="47">
        <v>0</v>
      </c>
      <c r="E202" s="48">
        <v>200000</v>
      </c>
      <c r="F202" s="48">
        <v>0</v>
      </c>
      <c r="G202" s="48">
        <v>0</v>
      </c>
      <c r="H202" s="48">
        <v>200000</v>
      </c>
      <c r="I202" s="71"/>
    </row>
    <row r="203" spans="1:9" outlineLevel="5" x14ac:dyDescent="0.25">
      <c r="A203" s="45" t="s">
        <v>512</v>
      </c>
      <c r="B203" s="46" t="s">
        <v>160</v>
      </c>
      <c r="C203" s="46" t="s">
        <v>162</v>
      </c>
      <c r="D203" s="47">
        <v>432334.92</v>
      </c>
      <c r="E203" s="48">
        <v>1000000</v>
      </c>
      <c r="F203" s="48">
        <v>999999.37</v>
      </c>
      <c r="G203" s="48">
        <v>999999.37</v>
      </c>
      <c r="H203" s="48">
        <v>1000000</v>
      </c>
      <c r="I203" s="71"/>
    </row>
    <row r="204" spans="1:9" ht="25.5" outlineLevel="5" x14ac:dyDescent="0.25">
      <c r="A204" s="45" t="s">
        <v>437</v>
      </c>
      <c r="B204" s="46" t="s">
        <v>160</v>
      </c>
      <c r="C204" s="46" t="s">
        <v>163</v>
      </c>
      <c r="D204" s="47">
        <v>0</v>
      </c>
      <c r="E204" s="48">
        <v>300000</v>
      </c>
      <c r="F204" s="48">
        <v>0</v>
      </c>
      <c r="G204" s="48">
        <v>0</v>
      </c>
      <c r="H204" s="48">
        <v>300000</v>
      </c>
      <c r="I204" s="71"/>
    </row>
    <row r="205" spans="1:9" outlineLevel="5" x14ac:dyDescent="0.25">
      <c r="A205" s="38" t="s">
        <v>513</v>
      </c>
      <c r="B205" s="39" t="s">
        <v>164</v>
      </c>
      <c r="C205" s="39" t="s">
        <v>4</v>
      </c>
      <c r="D205" s="40">
        <f>D206+D222+D243+D265+D285</f>
        <v>2338851844.46</v>
      </c>
      <c r="E205" s="40">
        <f t="shared" ref="E205:H205" si="26">E206+E222+E243+E265+E285</f>
        <v>3025430785.9899998</v>
      </c>
      <c r="F205" s="40">
        <f t="shared" si="26"/>
        <v>1770833268.1899998</v>
      </c>
      <c r="G205" s="40">
        <f t="shared" si="26"/>
        <v>1770833268.1899998</v>
      </c>
      <c r="H205" s="40">
        <f t="shared" si="26"/>
        <v>3025430785.9899998</v>
      </c>
      <c r="I205" s="71"/>
    </row>
    <row r="206" spans="1:9" outlineLevel="1" x14ac:dyDescent="0.25">
      <c r="A206" s="41" t="s">
        <v>404</v>
      </c>
      <c r="B206" s="42" t="s">
        <v>165</v>
      </c>
      <c r="C206" s="42" t="s">
        <v>4</v>
      </c>
      <c r="D206" s="43">
        <f>SUM(D207:D221)</f>
        <v>922541765.39999986</v>
      </c>
      <c r="E206" s="43">
        <f t="shared" ref="E206:H206" si="27">SUM(E207:E221)</f>
        <v>1053187397.63</v>
      </c>
      <c r="F206" s="43">
        <f t="shared" si="27"/>
        <v>790489696.3499999</v>
      </c>
      <c r="G206" s="43">
        <f t="shared" si="27"/>
        <v>790489696.3499999</v>
      </c>
      <c r="H206" s="43">
        <f t="shared" si="27"/>
        <v>1053187397.63</v>
      </c>
      <c r="I206" s="71"/>
    </row>
    <row r="207" spans="1:9" ht="63.75" outlineLevel="5" x14ac:dyDescent="0.25">
      <c r="A207" s="45" t="s">
        <v>330</v>
      </c>
      <c r="B207" s="46" t="s">
        <v>165</v>
      </c>
      <c r="C207" s="46" t="s">
        <v>166</v>
      </c>
      <c r="D207" s="47">
        <v>13538719.460000001</v>
      </c>
      <c r="E207" s="48">
        <v>11820500</v>
      </c>
      <c r="F207" s="48">
        <v>8128239.8700000001</v>
      </c>
      <c r="G207" s="48">
        <v>8128239.8700000001</v>
      </c>
      <c r="H207" s="48">
        <v>11820500</v>
      </c>
      <c r="I207" s="71"/>
    </row>
    <row r="208" spans="1:9" ht="89.25" outlineLevel="5" x14ac:dyDescent="0.25">
      <c r="A208" s="45" t="s">
        <v>514</v>
      </c>
      <c r="B208" s="46" t="s">
        <v>165</v>
      </c>
      <c r="C208" s="46" t="s">
        <v>167</v>
      </c>
      <c r="D208" s="47">
        <v>0</v>
      </c>
      <c r="E208" s="48">
        <v>6877305</v>
      </c>
      <c r="F208" s="48">
        <v>3438652.5</v>
      </c>
      <c r="G208" s="48">
        <v>3438652.5</v>
      </c>
      <c r="H208" s="48">
        <v>6877305</v>
      </c>
      <c r="I208" s="71"/>
    </row>
    <row r="209" spans="1:9" ht="63.75" outlineLevel="5" x14ac:dyDescent="0.25">
      <c r="A209" s="45" t="s">
        <v>464</v>
      </c>
      <c r="B209" s="46" t="s">
        <v>165</v>
      </c>
      <c r="C209" s="46" t="s">
        <v>168</v>
      </c>
      <c r="D209" s="47">
        <v>21945883.690000001</v>
      </c>
      <c r="E209" s="48">
        <v>42040255.399999999</v>
      </c>
      <c r="F209" s="48">
        <v>35033546.200000003</v>
      </c>
      <c r="G209" s="48">
        <v>35033546.200000003</v>
      </c>
      <c r="H209" s="48">
        <v>42040255.399999999</v>
      </c>
      <c r="I209" s="71"/>
    </row>
    <row r="210" spans="1:9" ht="51" outlineLevel="5" x14ac:dyDescent="0.25">
      <c r="A210" s="45" t="s">
        <v>515</v>
      </c>
      <c r="B210" s="46" t="s">
        <v>165</v>
      </c>
      <c r="C210" s="46" t="s">
        <v>169</v>
      </c>
      <c r="D210" s="47">
        <v>446115100</v>
      </c>
      <c r="E210" s="48">
        <v>478565400</v>
      </c>
      <c r="F210" s="48">
        <v>379000000</v>
      </c>
      <c r="G210" s="48">
        <v>379000000</v>
      </c>
      <c r="H210" s="48">
        <v>478565400</v>
      </c>
      <c r="I210" s="71"/>
    </row>
    <row r="211" spans="1:9" ht="89.25" x14ac:dyDescent="0.25">
      <c r="A211" s="45" t="s">
        <v>516</v>
      </c>
      <c r="B211" s="46" t="s">
        <v>165</v>
      </c>
      <c r="C211" s="46" t="s">
        <v>170</v>
      </c>
      <c r="D211" s="47">
        <v>0</v>
      </c>
      <c r="E211" s="48">
        <v>26939375.899999999</v>
      </c>
      <c r="F211" s="48">
        <v>22449479.899999999</v>
      </c>
      <c r="G211" s="48">
        <v>22449479.899999999</v>
      </c>
      <c r="H211" s="48">
        <v>26939375.899999999</v>
      </c>
      <c r="I211" s="71"/>
    </row>
    <row r="212" spans="1:9" ht="51" outlineLevel="1" x14ac:dyDescent="0.25">
      <c r="A212" s="45" t="s">
        <v>465</v>
      </c>
      <c r="B212" s="46" t="s">
        <v>165</v>
      </c>
      <c r="C212" s="46" t="s">
        <v>171</v>
      </c>
      <c r="D212" s="47">
        <v>12506053.029999999</v>
      </c>
      <c r="E212" s="48">
        <v>8732999.9199999999</v>
      </c>
      <c r="F212" s="48">
        <v>7277499.9000000004</v>
      </c>
      <c r="G212" s="48">
        <v>7277499.9000000004</v>
      </c>
      <c r="H212" s="48">
        <v>8732999.9199999999</v>
      </c>
      <c r="I212" s="71"/>
    </row>
    <row r="213" spans="1:9" ht="38.25" outlineLevel="5" x14ac:dyDescent="0.25">
      <c r="A213" s="45" t="s">
        <v>331</v>
      </c>
      <c r="B213" s="46" t="s">
        <v>165</v>
      </c>
      <c r="C213" s="46" t="s">
        <v>172</v>
      </c>
      <c r="D213" s="47">
        <v>175623680.91999999</v>
      </c>
      <c r="E213" s="48">
        <v>148049806.72999999</v>
      </c>
      <c r="F213" s="48">
        <v>127625000</v>
      </c>
      <c r="G213" s="48">
        <v>127625000</v>
      </c>
      <c r="H213" s="48">
        <v>148049806.72999999</v>
      </c>
      <c r="I213" s="71"/>
    </row>
    <row r="214" spans="1:9" ht="38.25" outlineLevel="5" x14ac:dyDescent="0.25">
      <c r="A214" s="45" t="s">
        <v>332</v>
      </c>
      <c r="B214" s="46" t="s">
        <v>165</v>
      </c>
      <c r="C214" s="46" t="s">
        <v>173</v>
      </c>
      <c r="D214" s="47">
        <v>13278823.67</v>
      </c>
      <c r="E214" s="48">
        <v>20783813.850000001</v>
      </c>
      <c r="F214" s="48">
        <v>15460716.6</v>
      </c>
      <c r="G214" s="48">
        <v>15460716.6</v>
      </c>
      <c r="H214" s="48">
        <v>20783813.850000001</v>
      </c>
      <c r="I214" s="71"/>
    </row>
    <row r="215" spans="1:9" ht="38.25" outlineLevel="5" x14ac:dyDescent="0.25">
      <c r="A215" s="45" t="s">
        <v>333</v>
      </c>
      <c r="B215" s="46" t="s">
        <v>165</v>
      </c>
      <c r="C215" s="46" t="s">
        <v>174</v>
      </c>
      <c r="D215" s="47">
        <v>58013551.740000002</v>
      </c>
      <c r="E215" s="48">
        <v>57477124.710000001</v>
      </c>
      <c r="F215" s="48">
        <v>46500000</v>
      </c>
      <c r="G215" s="48">
        <v>46500000</v>
      </c>
      <c r="H215" s="48">
        <v>57477124.710000001</v>
      </c>
      <c r="I215" s="71"/>
    </row>
    <row r="216" spans="1:9" ht="38.25" x14ac:dyDescent="0.25">
      <c r="A216" s="45" t="s">
        <v>334</v>
      </c>
      <c r="B216" s="46" t="s">
        <v>165</v>
      </c>
      <c r="C216" s="46" t="s">
        <v>175</v>
      </c>
      <c r="D216" s="47">
        <v>63312694.189999998</v>
      </c>
      <c r="E216" s="48">
        <v>60950686.119999997</v>
      </c>
      <c r="F216" s="48">
        <v>48545031.979999997</v>
      </c>
      <c r="G216" s="48">
        <v>48545031.979999997</v>
      </c>
      <c r="H216" s="48">
        <v>60950686.119999997</v>
      </c>
      <c r="I216" s="71"/>
    </row>
    <row r="217" spans="1:9" ht="38.25" outlineLevel="1" x14ac:dyDescent="0.25">
      <c r="A217" s="45" t="s">
        <v>517</v>
      </c>
      <c r="B217" s="46" t="s">
        <v>165</v>
      </c>
      <c r="C217" s="46" t="s">
        <v>176</v>
      </c>
      <c r="D217" s="47">
        <v>95290</v>
      </c>
      <c r="E217" s="48">
        <v>84630</v>
      </c>
      <c r="F217" s="48">
        <v>84600</v>
      </c>
      <c r="G217" s="48">
        <v>84600</v>
      </c>
      <c r="H217" s="48">
        <v>84630</v>
      </c>
      <c r="I217" s="71"/>
    </row>
    <row r="218" spans="1:9" ht="76.5" outlineLevel="5" x14ac:dyDescent="0.25">
      <c r="A218" s="45" t="s">
        <v>518</v>
      </c>
      <c r="B218" s="46" t="s">
        <v>165</v>
      </c>
      <c r="C218" s="46" t="s">
        <v>177</v>
      </c>
      <c r="D218" s="47">
        <v>0</v>
      </c>
      <c r="E218" s="48">
        <v>190865500</v>
      </c>
      <c r="F218" s="48">
        <v>96946929.400000006</v>
      </c>
      <c r="G218" s="48">
        <v>96946929.400000006</v>
      </c>
      <c r="H218" s="48">
        <v>190865500</v>
      </c>
      <c r="I218" s="71"/>
    </row>
    <row r="219" spans="1:9" ht="38.25" outlineLevel="5" x14ac:dyDescent="0.25">
      <c r="A219" s="45" t="s">
        <v>374</v>
      </c>
      <c r="B219" s="46" t="s">
        <v>165</v>
      </c>
      <c r="C219" s="46" t="s">
        <v>375</v>
      </c>
      <c r="D219" s="47">
        <v>34070307.259999998</v>
      </c>
      <c r="E219" s="48">
        <v>0</v>
      </c>
      <c r="F219" s="48">
        <v>0</v>
      </c>
      <c r="G219" s="48">
        <v>0</v>
      </c>
      <c r="H219" s="48">
        <v>0</v>
      </c>
      <c r="I219" s="71"/>
    </row>
    <row r="220" spans="1:9" ht="51" outlineLevel="5" x14ac:dyDescent="0.25">
      <c r="A220" s="45" t="s">
        <v>376</v>
      </c>
      <c r="B220" s="46" t="s">
        <v>165</v>
      </c>
      <c r="C220" s="46" t="s">
        <v>377</v>
      </c>
      <c r="D220" s="47">
        <v>24915261.440000001</v>
      </c>
      <c r="E220" s="48">
        <v>0</v>
      </c>
      <c r="F220" s="48">
        <v>0</v>
      </c>
      <c r="G220" s="48">
        <v>0</v>
      </c>
      <c r="H220" s="48">
        <v>0</v>
      </c>
      <c r="I220" s="71"/>
    </row>
    <row r="221" spans="1:9" ht="76.5" outlineLevel="5" x14ac:dyDescent="0.25">
      <c r="A221" s="45" t="s">
        <v>586</v>
      </c>
      <c r="B221" s="50" t="s">
        <v>165</v>
      </c>
      <c r="C221" s="50" t="s">
        <v>585</v>
      </c>
      <c r="D221" s="47">
        <v>59126400</v>
      </c>
      <c r="E221" s="48">
        <v>0</v>
      </c>
      <c r="F221" s="48">
        <v>0</v>
      </c>
      <c r="G221" s="48">
        <v>0</v>
      </c>
      <c r="H221" s="48">
        <v>0</v>
      </c>
      <c r="I221" s="71"/>
    </row>
    <row r="222" spans="1:9" outlineLevel="5" x14ac:dyDescent="0.25">
      <c r="A222" s="41" t="s">
        <v>405</v>
      </c>
      <c r="B222" s="42" t="s">
        <v>178</v>
      </c>
      <c r="C222" s="42" t="s">
        <v>4</v>
      </c>
      <c r="D222" s="43">
        <f>SUM(D223:D242)</f>
        <v>1060879154.6799999</v>
      </c>
      <c r="E222" s="43">
        <f t="shared" ref="E222:H222" si="28">SUM(E223:E242)</f>
        <v>1615813065.3599999</v>
      </c>
      <c r="F222" s="43">
        <f t="shared" si="28"/>
        <v>694995004.74000001</v>
      </c>
      <c r="G222" s="43">
        <f t="shared" si="28"/>
        <v>694995004.74000001</v>
      </c>
      <c r="H222" s="43">
        <f t="shared" si="28"/>
        <v>1615813065.3599999</v>
      </c>
      <c r="I222" s="71"/>
    </row>
    <row r="223" spans="1:9" ht="63.75" outlineLevel="5" x14ac:dyDescent="0.25">
      <c r="A223" s="45" t="s">
        <v>330</v>
      </c>
      <c r="B223" s="46" t="s">
        <v>178</v>
      </c>
      <c r="C223" s="46" t="s">
        <v>166</v>
      </c>
      <c r="D223" s="47">
        <v>7067586.8200000003</v>
      </c>
      <c r="E223" s="48">
        <v>6989400</v>
      </c>
      <c r="F223" s="48">
        <v>4640538.3</v>
      </c>
      <c r="G223" s="48">
        <v>4640538.3</v>
      </c>
      <c r="H223" s="48">
        <v>6989400</v>
      </c>
      <c r="I223" s="71"/>
    </row>
    <row r="224" spans="1:9" ht="76.5" outlineLevel="5" x14ac:dyDescent="0.25">
      <c r="A224" s="45" t="s">
        <v>519</v>
      </c>
      <c r="B224" s="46" t="s">
        <v>178</v>
      </c>
      <c r="C224" s="46" t="s">
        <v>179</v>
      </c>
      <c r="D224" s="47">
        <v>0</v>
      </c>
      <c r="E224" s="48">
        <v>16728096</v>
      </c>
      <c r="F224" s="48">
        <v>8364048</v>
      </c>
      <c r="G224" s="48">
        <v>8364048</v>
      </c>
      <c r="H224" s="48">
        <v>16728096</v>
      </c>
      <c r="I224" s="71"/>
    </row>
    <row r="225" spans="1:9" ht="76.5" outlineLevel="5" x14ac:dyDescent="0.25">
      <c r="A225" s="45" t="s">
        <v>520</v>
      </c>
      <c r="B225" s="46" t="s">
        <v>178</v>
      </c>
      <c r="C225" s="46" t="s">
        <v>180</v>
      </c>
      <c r="D225" s="47">
        <v>0</v>
      </c>
      <c r="E225" s="48">
        <v>760368</v>
      </c>
      <c r="F225" s="48">
        <v>380184</v>
      </c>
      <c r="G225" s="48">
        <v>380184</v>
      </c>
      <c r="H225" s="48">
        <v>760368</v>
      </c>
      <c r="I225" s="71"/>
    </row>
    <row r="226" spans="1:9" ht="51" outlineLevel="5" x14ac:dyDescent="0.25">
      <c r="A226" s="45" t="s">
        <v>515</v>
      </c>
      <c r="B226" s="46" t="s">
        <v>178</v>
      </c>
      <c r="C226" s="46" t="s">
        <v>169</v>
      </c>
      <c r="D226" s="47">
        <v>521792800</v>
      </c>
      <c r="E226" s="48">
        <v>532899300</v>
      </c>
      <c r="F226" s="48">
        <v>450000000</v>
      </c>
      <c r="G226" s="48">
        <v>450000000</v>
      </c>
      <c r="H226" s="48">
        <v>532899300</v>
      </c>
      <c r="I226" s="71"/>
    </row>
    <row r="227" spans="1:9" ht="38.25" outlineLevel="5" x14ac:dyDescent="0.25">
      <c r="A227" s="45" t="s">
        <v>332</v>
      </c>
      <c r="B227" s="46" t="s">
        <v>178</v>
      </c>
      <c r="C227" s="46" t="s">
        <v>173</v>
      </c>
      <c r="D227" s="47">
        <v>19153598.219999999</v>
      </c>
      <c r="E227" s="48">
        <v>26262929.620000001</v>
      </c>
      <c r="F227" s="48">
        <v>20466854</v>
      </c>
      <c r="G227" s="48">
        <v>20466854</v>
      </c>
      <c r="H227" s="48">
        <v>26262929.620000001</v>
      </c>
      <c r="I227" s="71"/>
    </row>
    <row r="228" spans="1:9" ht="38.25" outlineLevel="5" x14ac:dyDescent="0.25">
      <c r="A228" s="45" t="s">
        <v>333</v>
      </c>
      <c r="B228" s="46" t="s">
        <v>178</v>
      </c>
      <c r="C228" s="46" t="s">
        <v>174</v>
      </c>
      <c r="D228" s="47">
        <v>61985298.409999996</v>
      </c>
      <c r="E228" s="48">
        <v>55409119.939999998</v>
      </c>
      <c r="F228" s="48">
        <v>46830000</v>
      </c>
      <c r="G228" s="48">
        <v>46830000</v>
      </c>
      <c r="H228" s="48">
        <v>55409119.939999998</v>
      </c>
      <c r="I228" s="71"/>
    </row>
    <row r="229" spans="1:9" ht="38.25" outlineLevel="5" x14ac:dyDescent="0.25">
      <c r="A229" s="45" t="s">
        <v>334</v>
      </c>
      <c r="B229" s="46" t="s">
        <v>178</v>
      </c>
      <c r="C229" s="46" t="s">
        <v>175</v>
      </c>
      <c r="D229" s="47">
        <v>25057790.09</v>
      </c>
      <c r="E229" s="48">
        <v>24677168.389999997</v>
      </c>
      <c r="F229" s="48">
        <v>17573133.350000001</v>
      </c>
      <c r="G229" s="48">
        <v>17573133.350000001</v>
      </c>
      <c r="H229" s="48">
        <v>24677168.389999997</v>
      </c>
      <c r="I229" s="71"/>
    </row>
    <row r="230" spans="1:9" ht="25.5" outlineLevel="5" x14ac:dyDescent="0.25">
      <c r="A230" s="45" t="s">
        <v>521</v>
      </c>
      <c r="B230" s="46" t="s">
        <v>178</v>
      </c>
      <c r="C230" s="46" t="s">
        <v>181</v>
      </c>
      <c r="D230" s="47">
        <v>976392.22</v>
      </c>
      <c r="E230" s="48">
        <v>850000</v>
      </c>
      <c r="F230" s="48">
        <v>681669.8</v>
      </c>
      <c r="G230" s="48">
        <v>681669.8</v>
      </c>
      <c r="H230" s="48">
        <v>850000</v>
      </c>
      <c r="I230" s="71"/>
    </row>
    <row r="231" spans="1:9" ht="25.5" outlineLevel="5" x14ac:dyDescent="0.25">
      <c r="A231" s="45" t="s">
        <v>522</v>
      </c>
      <c r="B231" s="46" t="s">
        <v>178</v>
      </c>
      <c r="C231" s="46" t="s">
        <v>182</v>
      </c>
      <c r="D231" s="47">
        <v>0</v>
      </c>
      <c r="E231" s="48">
        <v>250000</v>
      </c>
      <c r="F231" s="48">
        <v>250000</v>
      </c>
      <c r="G231" s="48">
        <v>250000</v>
      </c>
      <c r="H231" s="48">
        <v>250000</v>
      </c>
      <c r="I231" s="71"/>
    </row>
    <row r="232" spans="1:9" ht="38.25" outlineLevel="5" x14ac:dyDescent="0.25">
      <c r="A232" s="45" t="s">
        <v>517</v>
      </c>
      <c r="B232" s="46" t="s">
        <v>178</v>
      </c>
      <c r="C232" s="46" t="s">
        <v>176</v>
      </c>
      <c r="D232" s="47">
        <v>99999.99</v>
      </c>
      <c r="E232" s="48">
        <v>134630</v>
      </c>
      <c r="F232" s="48">
        <v>131368</v>
      </c>
      <c r="G232" s="48">
        <v>131368</v>
      </c>
      <c r="H232" s="48">
        <v>134630</v>
      </c>
      <c r="I232" s="71"/>
    </row>
    <row r="233" spans="1:9" ht="38.25" outlineLevel="1" x14ac:dyDescent="0.25">
      <c r="A233" s="45" t="s">
        <v>374</v>
      </c>
      <c r="B233" s="46" t="s">
        <v>178</v>
      </c>
      <c r="C233" s="46" t="s">
        <v>375</v>
      </c>
      <c r="D233" s="47">
        <v>2520200</v>
      </c>
      <c r="E233" s="48">
        <v>0</v>
      </c>
      <c r="F233" s="48">
        <v>0</v>
      </c>
      <c r="G233" s="48">
        <v>0</v>
      </c>
      <c r="H233" s="48">
        <v>0</v>
      </c>
      <c r="I233" s="71"/>
    </row>
    <row r="234" spans="1:9" ht="51" outlineLevel="5" x14ac:dyDescent="0.25">
      <c r="A234" s="45" t="s">
        <v>376</v>
      </c>
      <c r="B234" s="46" t="s">
        <v>178</v>
      </c>
      <c r="C234" s="46" t="s">
        <v>377</v>
      </c>
      <c r="D234" s="47">
        <v>1604513.58</v>
      </c>
      <c r="E234" s="48">
        <v>0</v>
      </c>
      <c r="F234" s="48">
        <v>0</v>
      </c>
      <c r="G234" s="48">
        <v>0</v>
      </c>
      <c r="H234" s="48">
        <v>0</v>
      </c>
      <c r="I234" s="71"/>
    </row>
    <row r="235" spans="1:9" ht="51" outlineLevel="5" x14ac:dyDescent="0.25">
      <c r="A235" s="45" t="s">
        <v>523</v>
      </c>
      <c r="B235" s="46" t="s">
        <v>178</v>
      </c>
      <c r="C235" s="46" t="s">
        <v>183</v>
      </c>
      <c r="D235" s="47">
        <v>0</v>
      </c>
      <c r="E235" s="48">
        <v>1349103.82</v>
      </c>
      <c r="F235" s="48">
        <v>1349103.82</v>
      </c>
      <c r="G235" s="48">
        <v>1349103.82</v>
      </c>
      <c r="H235" s="48">
        <v>1349103.82</v>
      </c>
      <c r="I235" s="71"/>
    </row>
    <row r="236" spans="1:9" ht="51" outlineLevel="5" x14ac:dyDescent="0.25">
      <c r="A236" s="45" t="s">
        <v>524</v>
      </c>
      <c r="B236" s="46" t="s">
        <v>178</v>
      </c>
      <c r="C236" s="46" t="s">
        <v>184</v>
      </c>
      <c r="D236" s="47">
        <v>385905910.14999998</v>
      </c>
      <c r="E236" s="48">
        <v>892902677.85000002</v>
      </c>
      <c r="F236" s="48">
        <v>107423641.33</v>
      </c>
      <c r="G236" s="48">
        <v>107423641.33</v>
      </c>
      <c r="H236" s="48">
        <v>892902677.85000002</v>
      </c>
      <c r="I236" s="71"/>
    </row>
    <row r="237" spans="1:9" ht="89.25" outlineLevel="5" x14ac:dyDescent="0.25">
      <c r="A237" s="45" t="s">
        <v>525</v>
      </c>
      <c r="B237" s="46" t="s">
        <v>178</v>
      </c>
      <c r="C237" s="46" t="s">
        <v>185</v>
      </c>
      <c r="D237" s="47">
        <v>2027916.8</v>
      </c>
      <c r="E237" s="48">
        <v>2192600</v>
      </c>
      <c r="F237" s="48">
        <v>1652200</v>
      </c>
      <c r="G237" s="48">
        <v>1652200</v>
      </c>
      <c r="H237" s="48">
        <v>2192600</v>
      </c>
      <c r="I237" s="71"/>
    </row>
    <row r="238" spans="1:9" ht="63.75" outlineLevel="5" x14ac:dyDescent="0.25">
      <c r="A238" s="45" t="s">
        <v>526</v>
      </c>
      <c r="B238" s="46" t="s">
        <v>178</v>
      </c>
      <c r="C238" s="46" t="s">
        <v>186</v>
      </c>
      <c r="D238" s="47">
        <v>0</v>
      </c>
      <c r="E238" s="48">
        <v>1956600</v>
      </c>
      <c r="F238" s="48">
        <v>919100</v>
      </c>
      <c r="G238" s="48">
        <v>919100</v>
      </c>
      <c r="H238" s="48">
        <v>1956600</v>
      </c>
      <c r="I238" s="71"/>
    </row>
    <row r="239" spans="1:9" ht="25.5" outlineLevel="5" x14ac:dyDescent="0.25">
      <c r="A239" s="45" t="s">
        <v>527</v>
      </c>
      <c r="B239" s="46" t="s">
        <v>178</v>
      </c>
      <c r="C239" s="46" t="s">
        <v>187</v>
      </c>
      <c r="D239" s="47">
        <v>28730900</v>
      </c>
      <c r="E239" s="48">
        <v>29704900</v>
      </c>
      <c r="F239" s="48">
        <v>22226750</v>
      </c>
      <c r="G239" s="48">
        <v>22226750</v>
      </c>
      <c r="H239" s="48">
        <v>29704900</v>
      </c>
      <c r="I239" s="71"/>
    </row>
    <row r="240" spans="1:9" ht="51" outlineLevel="5" x14ac:dyDescent="0.25">
      <c r="A240" s="45" t="s">
        <v>528</v>
      </c>
      <c r="B240" s="46" t="s">
        <v>178</v>
      </c>
      <c r="C240" s="46" t="s">
        <v>188</v>
      </c>
      <c r="D240" s="47">
        <v>0</v>
      </c>
      <c r="E240" s="48">
        <v>18423673.469999999</v>
      </c>
      <c r="F240" s="48">
        <v>8817657</v>
      </c>
      <c r="G240" s="48">
        <v>8817657</v>
      </c>
      <c r="H240" s="48">
        <v>18423673.469999999</v>
      </c>
      <c r="I240" s="71"/>
    </row>
    <row r="241" spans="1:9" ht="89.25" outlineLevel="5" x14ac:dyDescent="0.25">
      <c r="A241" s="45" t="s">
        <v>529</v>
      </c>
      <c r="B241" s="46" t="s">
        <v>178</v>
      </c>
      <c r="C241" s="46" t="s">
        <v>189</v>
      </c>
      <c r="D241" s="47">
        <v>3956248.4</v>
      </c>
      <c r="E241" s="48">
        <v>4282567.66</v>
      </c>
      <c r="F241" s="48">
        <v>3270000</v>
      </c>
      <c r="G241" s="48">
        <v>3270000</v>
      </c>
      <c r="H241" s="48">
        <v>4282567.66</v>
      </c>
      <c r="I241" s="71"/>
    </row>
    <row r="242" spans="1:9" ht="51" outlineLevel="5" x14ac:dyDescent="0.25">
      <c r="A242" s="45" t="s">
        <v>530</v>
      </c>
      <c r="B242" s="46" t="s">
        <v>178</v>
      </c>
      <c r="C242" s="46" t="s">
        <v>190</v>
      </c>
      <c r="D242" s="47">
        <v>0</v>
      </c>
      <c r="E242" s="48">
        <v>39930.61</v>
      </c>
      <c r="F242" s="48">
        <v>18757.14</v>
      </c>
      <c r="G242" s="48">
        <v>18757.14</v>
      </c>
      <c r="H242" s="48">
        <v>39930.61</v>
      </c>
      <c r="I242" s="71"/>
    </row>
    <row r="243" spans="1:9" outlineLevel="5" x14ac:dyDescent="0.25">
      <c r="A243" s="41" t="s">
        <v>406</v>
      </c>
      <c r="B243" s="42" t="s">
        <v>191</v>
      </c>
      <c r="C243" s="42" t="s">
        <v>4</v>
      </c>
      <c r="D243" s="43">
        <f>SUM(D244:D264)</f>
        <v>251963332.24999997</v>
      </c>
      <c r="E243" s="43">
        <f t="shared" ref="E243:H243" si="29">SUM(E244:E264)</f>
        <v>246589863.26000002</v>
      </c>
      <c r="F243" s="43">
        <f t="shared" si="29"/>
        <v>199852370.12999997</v>
      </c>
      <c r="G243" s="43">
        <f t="shared" si="29"/>
        <v>199852370.12999997</v>
      </c>
      <c r="H243" s="43">
        <f t="shared" si="29"/>
        <v>246589863.26000002</v>
      </c>
      <c r="I243" s="71"/>
    </row>
    <row r="244" spans="1:9" ht="51" outlineLevel="5" x14ac:dyDescent="0.25">
      <c r="A244" s="45" t="s">
        <v>372</v>
      </c>
      <c r="B244" s="46" t="s">
        <v>191</v>
      </c>
      <c r="C244" s="46" t="s">
        <v>373</v>
      </c>
      <c r="D244" s="47">
        <v>1598631.41</v>
      </c>
      <c r="E244" s="48">
        <v>0</v>
      </c>
      <c r="F244" s="48">
        <v>0</v>
      </c>
      <c r="G244" s="48">
        <v>0</v>
      </c>
      <c r="H244" s="48">
        <v>0</v>
      </c>
      <c r="I244" s="71"/>
    </row>
    <row r="245" spans="1:9" ht="38.25" outlineLevel="5" x14ac:dyDescent="0.25">
      <c r="A245" s="45" t="s">
        <v>531</v>
      </c>
      <c r="B245" s="46" t="s">
        <v>191</v>
      </c>
      <c r="C245" s="46" t="s">
        <v>192</v>
      </c>
      <c r="D245" s="47">
        <v>109843.2</v>
      </c>
      <c r="E245" s="48">
        <v>109843.2</v>
      </c>
      <c r="F245" s="48">
        <v>109843.2</v>
      </c>
      <c r="G245" s="48">
        <v>109843.2</v>
      </c>
      <c r="H245" s="48">
        <v>109843.2</v>
      </c>
      <c r="I245" s="71"/>
    </row>
    <row r="246" spans="1:9" ht="63.75" outlineLevel="5" x14ac:dyDescent="0.25">
      <c r="A246" s="45" t="s">
        <v>330</v>
      </c>
      <c r="B246" s="46" t="s">
        <v>191</v>
      </c>
      <c r="C246" s="46" t="s">
        <v>166</v>
      </c>
      <c r="D246" s="47">
        <v>1556059.73</v>
      </c>
      <c r="E246" s="48">
        <v>1400000</v>
      </c>
      <c r="F246" s="48">
        <v>861138.28</v>
      </c>
      <c r="G246" s="48">
        <v>861138.28</v>
      </c>
      <c r="H246" s="48">
        <v>1400000</v>
      </c>
      <c r="I246" s="71"/>
    </row>
    <row r="247" spans="1:9" ht="63.75" outlineLevel="5" x14ac:dyDescent="0.25">
      <c r="A247" s="45" t="s">
        <v>464</v>
      </c>
      <c r="B247" s="46" t="s">
        <v>191</v>
      </c>
      <c r="C247" s="46" t="s">
        <v>168</v>
      </c>
      <c r="D247" s="47">
        <v>5310032</v>
      </c>
      <c r="E247" s="48">
        <v>2962596.98</v>
      </c>
      <c r="F247" s="48">
        <v>2468830.7999999998</v>
      </c>
      <c r="G247" s="48">
        <v>2468830.7999999998</v>
      </c>
      <c r="H247" s="48">
        <v>2962596.98</v>
      </c>
      <c r="I247" s="71"/>
    </row>
    <row r="248" spans="1:9" ht="76.5" outlineLevel="5" x14ac:dyDescent="0.25">
      <c r="A248" s="45" t="s">
        <v>588</v>
      </c>
      <c r="B248" s="50" t="s">
        <v>191</v>
      </c>
      <c r="C248" s="52" t="s">
        <v>587</v>
      </c>
      <c r="D248" s="47">
        <v>800000</v>
      </c>
      <c r="E248" s="48">
        <v>0</v>
      </c>
      <c r="F248" s="48">
        <v>0</v>
      </c>
      <c r="G248" s="48">
        <v>0</v>
      </c>
      <c r="H248" s="48">
        <v>0</v>
      </c>
      <c r="I248" s="71"/>
    </row>
    <row r="249" spans="1:9" ht="89.25" outlineLevel="5" x14ac:dyDescent="0.25">
      <c r="A249" s="45" t="s">
        <v>516</v>
      </c>
      <c r="B249" s="46" t="s">
        <v>191</v>
      </c>
      <c r="C249" s="46" t="s">
        <v>170</v>
      </c>
      <c r="D249" s="47">
        <v>0</v>
      </c>
      <c r="E249" s="48">
        <v>1874004.51</v>
      </c>
      <c r="F249" s="48">
        <v>1561670.4</v>
      </c>
      <c r="G249" s="48">
        <v>1561670.4</v>
      </c>
      <c r="H249" s="48">
        <v>1874004.51</v>
      </c>
      <c r="I249" s="71"/>
    </row>
    <row r="250" spans="1:9" ht="51" outlineLevel="5" x14ac:dyDescent="0.25">
      <c r="A250" s="45" t="s">
        <v>465</v>
      </c>
      <c r="B250" s="46" t="s">
        <v>191</v>
      </c>
      <c r="C250" s="46" t="s">
        <v>171</v>
      </c>
      <c r="D250" s="47">
        <v>3025968</v>
      </c>
      <c r="E250" s="48">
        <v>615418.69999999995</v>
      </c>
      <c r="F250" s="48">
        <v>512848.9</v>
      </c>
      <c r="G250" s="48">
        <v>512848.9</v>
      </c>
      <c r="H250" s="48">
        <v>615418.69999999995</v>
      </c>
      <c r="I250" s="71"/>
    </row>
    <row r="251" spans="1:9" ht="38.25" outlineLevel="5" x14ac:dyDescent="0.25">
      <c r="A251" s="45" t="s">
        <v>331</v>
      </c>
      <c r="B251" s="46" t="s">
        <v>191</v>
      </c>
      <c r="C251" s="46" t="s">
        <v>172</v>
      </c>
      <c r="D251" s="47">
        <v>104696007.83</v>
      </c>
      <c r="E251" s="48">
        <v>100395176.79000001</v>
      </c>
      <c r="F251" s="48">
        <v>82676738.019999996</v>
      </c>
      <c r="G251" s="48">
        <v>82676738.019999996</v>
      </c>
      <c r="H251" s="48">
        <v>100395176.79000001</v>
      </c>
      <c r="I251" s="71"/>
    </row>
    <row r="252" spans="1:9" ht="38.25" outlineLevel="5" x14ac:dyDescent="0.25">
      <c r="A252" s="45" t="s">
        <v>332</v>
      </c>
      <c r="B252" s="46" t="s">
        <v>191</v>
      </c>
      <c r="C252" s="46" t="s">
        <v>173</v>
      </c>
      <c r="D252" s="47">
        <v>8734753.0399999991</v>
      </c>
      <c r="E252" s="48">
        <v>11278095.039999999</v>
      </c>
      <c r="F252" s="48">
        <v>7755226</v>
      </c>
      <c r="G252" s="48">
        <v>7755226</v>
      </c>
      <c r="H252" s="48">
        <v>11278095.039999999</v>
      </c>
      <c r="I252" s="71"/>
    </row>
    <row r="253" spans="1:9" ht="38.25" outlineLevel="5" x14ac:dyDescent="0.25">
      <c r="A253" s="45" t="s">
        <v>333</v>
      </c>
      <c r="B253" s="46" t="s">
        <v>191</v>
      </c>
      <c r="C253" s="46" t="s">
        <v>174</v>
      </c>
      <c r="D253" s="47">
        <v>8628613.9800000004</v>
      </c>
      <c r="E253" s="48">
        <v>7267552.1500000004</v>
      </c>
      <c r="F253" s="48">
        <v>6124441.8899999997</v>
      </c>
      <c r="G253" s="48">
        <v>6124441.8899999997</v>
      </c>
      <c r="H253" s="48">
        <v>7267552.1500000004</v>
      </c>
      <c r="I253" s="71"/>
    </row>
    <row r="254" spans="1:9" ht="38.25" outlineLevel="1" x14ac:dyDescent="0.25">
      <c r="A254" s="45" t="s">
        <v>334</v>
      </c>
      <c r="B254" s="46" t="s">
        <v>191</v>
      </c>
      <c r="C254" s="46" t="s">
        <v>175</v>
      </c>
      <c r="D254" s="47">
        <v>7821768.1299999999</v>
      </c>
      <c r="E254" s="48">
        <v>4611839.84</v>
      </c>
      <c r="F254" s="48">
        <v>3754869</v>
      </c>
      <c r="G254" s="48">
        <v>3754869</v>
      </c>
      <c r="H254" s="48">
        <v>4611839.84</v>
      </c>
      <c r="I254" s="71"/>
    </row>
    <row r="255" spans="1:9" ht="25.5" outlineLevel="1" x14ac:dyDescent="0.25">
      <c r="A255" s="45" t="s">
        <v>380</v>
      </c>
      <c r="B255" s="46" t="s">
        <v>191</v>
      </c>
      <c r="C255" s="46" t="s">
        <v>193</v>
      </c>
      <c r="D255" s="47">
        <v>0</v>
      </c>
      <c r="E255" s="48">
        <v>318000</v>
      </c>
      <c r="F255" s="48">
        <v>318000</v>
      </c>
      <c r="G255" s="48">
        <v>318000</v>
      </c>
      <c r="H255" s="48">
        <v>318000</v>
      </c>
      <c r="I255" s="71"/>
    </row>
    <row r="256" spans="1:9" ht="38.25" outlineLevel="5" x14ac:dyDescent="0.25">
      <c r="A256" s="45" t="s">
        <v>532</v>
      </c>
      <c r="B256" s="46" t="s">
        <v>191</v>
      </c>
      <c r="C256" s="46" t="s">
        <v>194</v>
      </c>
      <c r="D256" s="47">
        <v>0</v>
      </c>
      <c r="E256" s="48">
        <v>3929746</v>
      </c>
      <c r="F256" s="48">
        <v>435820.64</v>
      </c>
      <c r="G256" s="48">
        <v>435820.64</v>
      </c>
      <c r="H256" s="48">
        <v>3929746</v>
      </c>
      <c r="I256" s="71"/>
    </row>
    <row r="257" spans="1:9" ht="38.25" outlineLevel="5" x14ac:dyDescent="0.25">
      <c r="A257" s="45" t="s">
        <v>517</v>
      </c>
      <c r="B257" s="46" t="s">
        <v>191</v>
      </c>
      <c r="C257" s="46" t="s">
        <v>176</v>
      </c>
      <c r="D257" s="47">
        <v>262891</v>
      </c>
      <c r="E257" s="48">
        <v>150000</v>
      </c>
      <c r="F257" s="48">
        <v>150000</v>
      </c>
      <c r="G257" s="48">
        <v>150000</v>
      </c>
      <c r="H257" s="48">
        <v>150000</v>
      </c>
      <c r="I257" s="71"/>
    </row>
    <row r="258" spans="1:9" ht="63.75" outlineLevel="5" x14ac:dyDescent="0.25">
      <c r="A258" s="45" t="s">
        <v>330</v>
      </c>
      <c r="B258" s="46" t="s">
        <v>191</v>
      </c>
      <c r="C258" s="46" t="s">
        <v>195</v>
      </c>
      <c r="D258" s="47">
        <v>1161017.08</v>
      </c>
      <c r="E258" s="48">
        <v>1692000</v>
      </c>
      <c r="F258" s="48">
        <v>1067929.75</v>
      </c>
      <c r="G258" s="48">
        <v>1067929.75</v>
      </c>
      <c r="H258" s="48">
        <v>1692000</v>
      </c>
      <c r="I258" s="71"/>
    </row>
    <row r="259" spans="1:9" ht="63.75" outlineLevel="5" x14ac:dyDescent="0.25">
      <c r="A259" s="45" t="s">
        <v>464</v>
      </c>
      <c r="B259" s="46" t="s">
        <v>191</v>
      </c>
      <c r="C259" s="46" t="s">
        <v>196</v>
      </c>
      <c r="D259" s="47">
        <v>4100232.91</v>
      </c>
      <c r="E259" s="48">
        <v>1845468.65</v>
      </c>
      <c r="F259" s="48">
        <v>1496380</v>
      </c>
      <c r="G259" s="48">
        <v>1496380</v>
      </c>
      <c r="H259" s="48">
        <v>1845468.65</v>
      </c>
      <c r="I259" s="71"/>
    </row>
    <row r="260" spans="1:9" ht="51" outlineLevel="5" x14ac:dyDescent="0.25">
      <c r="A260" s="45" t="s">
        <v>465</v>
      </c>
      <c r="B260" s="46" t="s">
        <v>191</v>
      </c>
      <c r="C260" s="46" t="s">
        <v>197</v>
      </c>
      <c r="D260" s="47">
        <v>2336553.4500000002</v>
      </c>
      <c r="E260" s="48">
        <v>383358.22</v>
      </c>
      <c r="F260" s="48">
        <v>310600</v>
      </c>
      <c r="G260" s="48">
        <v>310600</v>
      </c>
      <c r="H260" s="48">
        <v>383358.22</v>
      </c>
      <c r="I260" s="71"/>
    </row>
    <row r="261" spans="1:9" ht="38.25" outlineLevel="5" x14ac:dyDescent="0.25">
      <c r="A261" s="45" t="s">
        <v>331</v>
      </c>
      <c r="B261" s="46" t="s">
        <v>191</v>
      </c>
      <c r="C261" s="46" t="s">
        <v>198</v>
      </c>
      <c r="D261" s="47">
        <v>85910052.959999993</v>
      </c>
      <c r="E261" s="48">
        <v>91744338.150000006</v>
      </c>
      <c r="F261" s="48">
        <v>77876292.409999996</v>
      </c>
      <c r="G261" s="48">
        <v>77876292.409999996</v>
      </c>
      <c r="H261" s="48">
        <v>91744338.150000006</v>
      </c>
      <c r="I261" s="71"/>
    </row>
    <row r="262" spans="1:9" ht="38.25" outlineLevel="5" x14ac:dyDescent="0.25">
      <c r="A262" s="45" t="s">
        <v>332</v>
      </c>
      <c r="B262" s="46" t="s">
        <v>191</v>
      </c>
      <c r="C262" s="46" t="s">
        <v>199</v>
      </c>
      <c r="D262" s="47">
        <v>5420135</v>
      </c>
      <c r="E262" s="48">
        <v>5200866</v>
      </c>
      <c r="F262" s="48">
        <v>4361174.2</v>
      </c>
      <c r="G262" s="48">
        <v>4361174.2</v>
      </c>
      <c r="H262" s="48">
        <v>5200866</v>
      </c>
      <c r="I262" s="71"/>
    </row>
    <row r="263" spans="1:9" ht="38.25" outlineLevel="5" x14ac:dyDescent="0.25">
      <c r="A263" s="45" t="s">
        <v>333</v>
      </c>
      <c r="B263" s="46" t="s">
        <v>191</v>
      </c>
      <c r="C263" s="46" t="s">
        <v>200</v>
      </c>
      <c r="D263" s="47">
        <v>4863200</v>
      </c>
      <c r="E263" s="48">
        <v>4021828.03</v>
      </c>
      <c r="F263" s="48">
        <v>3186412</v>
      </c>
      <c r="G263" s="48">
        <v>3186412</v>
      </c>
      <c r="H263" s="48">
        <v>4021828.03</v>
      </c>
      <c r="I263" s="71"/>
    </row>
    <row r="264" spans="1:9" ht="38.25" outlineLevel="5" x14ac:dyDescent="0.25">
      <c r="A264" s="45" t="s">
        <v>334</v>
      </c>
      <c r="B264" s="46" t="s">
        <v>191</v>
      </c>
      <c r="C264" s="46" t="s">
        <v>201</v>
      </c>
      <c r="D264" s="47">
        <v>5627572.5300000003</v>
      </c>
      <c r="E264" s="48">
        <v>6789731</v>
      </c>
      <c r="F264" s="48">
        <v>4824154.6399999997</v>
      </c>
      <c r="G264" s="48">
        <v>4824154.6399999997</v>
      </c>
      <c r="H264" s="48">
        <f>6789731</f>
        <v>6789731</v>
      </c>
      <c r="I264" s="71"/>
    </row>
    <row r="265" spans="1:9" outlineLevel="5" x14ac:dyDescent="0.25">
      <c r="A265" s="41" t="s">
        <v>407</v>
      </c>
      <c r="B265" s="42" t="s">
        <v>202</v>
      </c>
      <c r="C265" s="42" t="s">
        <v>4</v>
      </c>
      <c r="D265" s="43">
        <f>SUM(D266:D284)</f>
        <v>11073474.640000001</v>
      </c>
      <c r="E265" s="43">
        <f t="shared" ref="E265:H265" si="30">SUM(E266:E284)</f>
        <v>16477432.220000003</v>
      </c>
      <c r="F265" s="43">
        <f t="shared" si="30"/>
        <v>11962954.970000001</v>
      </c>
      <c r="G265" s="43">
        <f t="shared" si="30"/>
        <v>11962954.970000001</v>
      </c>
      <c r="H265" s="43">
        <f t="shared" si="30"/>
        <v>16477432.220000003</v>
      </c>
      <c r="I265" s="71"/>
    </row>
    <row r="266" spans="1:9" ht="63.75" outlineLevel="5" x14ac:dyDescent="0.25">
      <c r="A266" s="45" t="s">
        <v>330</v>
      </c>
      <c r="B266" s="46" t="s">
        <v>202</v>
      </c>
      <c r="C266" s="46" t="s">
        <v>203</v>
      </c>
      <c r="D266" s="47">
        <v>0</v>
      </c>
      <c r="E266" s="48">
        <v>50000</v>
      </c>
      <c r="F266" s="48">
        <v>0</v>
      </c>
      <c r="G266" s="48">
        <v>0</v>
      </c>
      <c r="H266" s="48">
        <v>50000</v>
      </c>
      <c r="I266" s="71"/>
    </row>
    <row r="267" spans="1:9" ht="38.25" outlineLevel="5" x14ac:dyDescent="0.25">
      <c r="A267" s="45" t="s">
        <v>331</v>
      </c>
      <c r="B267" s="46" t="s">
        <v>202</v>
      </c>
      <c r="C267" s="46" t="s">
        <v>204</v>
      </c>
      <c r="D267" s="47">
        <v>0</v>
      </c>
      <c r="E267" s="48">
        <v>6539465.8799999999</v>
      </c>
      <c r="F267" s="48">
        <v>5434934.4699999997</v>
      </c>
      <c r="G267" s="48">
        <v>5434934.4699999997</v>
      </c>
      <c r="H267" s="48">
        <v>6539465.8799999999</v>
      </c>
      <c r="I267" s="71"/>
    </row>
    <row r="268" spans="1:9" ht="38.25" outlineLevel="5" x14ac:dyDescent="0.25">
      <c r="A268" s="45" t="s">
        <v>332</v>
      </c>
      <c r="B268" s="46" t="s">
        <v>202</v>
      </c>
      <c r="C268" s="46" t="s">
        <v>205</v>
      </c>
      <c r="D268" s="47">
        <v>0</v>
      </c>
      <c r="E268" s="48">
        <v>513282.33</v>
      </c>
      <c r="F268" s="48">
        <v>388118.04</v>
      </c>
      <c r="G268" s="48">
        <v>388118.04</v>
      </c>
      <c r="H268" s="48">
        <v>513282.33</v>
      </c>
      <c r="I268" s="71"/>
    </row>
    <row r="269" spans="1:9" ht="38.25" outlineLevel="5" x14ac:dyDescent="0.25">
      <c r="A269" s="45" t="s">
        <v>333</v>
      </c>
      <c r="B269" s="46" t="s">
        <v>202</v>
      </c>
      <c r="C269" s="46" t="s">
        <v>206</v>
      </c>
      <c r="D269" s="47">
        <v>0</v>
      </c>
      <c r="E269" s="48">
        <v>401039.08</v>
      </c>
      <c r="F269" s="48">
        <v>297567.94</v>
      </c>
      <c r="G269" s="48">
        <v>297567.94</v>
      </c>
      <c r="H269" s="48">
        <v>401039.08</v>
      </c>
      <c r="I269" s="71"/>
    </row>
    <row r="270" spans="1:9" ht="38.25" outlineLevel="5" x14ac:dyDescent="0.25">
      <c r="A270" s="45" t="s">
        <v>334</v>
      </c>
      <c r="B270" s="46" t="s">
        <v>202</v>
      </c>
      <c r="C270" s="46" t="s">
        <v>207</v>
      </c>
      <c r="D270" s="47">
        <v>0</v>
      </c>
      <c r="E270" s="48">
        <v>372665.03</v>
      </c>
      <c r="F270" s="48">
        <v>358690.28</v>
      </c>
      <c r="G270" s="48">
        <v>358690.28</v>
      </c>
      <c r="H270" s="48">
        <v>372665.03</v>
      </c>
      <c r="I270" s="71"/>
    </row>
    <row r="271" spans="1:9" ht="25.5" outlineLevel="5" x14ac:dyDescent="0.25">
      <c r="A271" s="45" t="s">
        <v>329</v>
      </c>
      <c r="B271" s="46" t="s">
        <v>202</v>
      </c>
      <c r="C271" s="46" t="s">
        <v>208</v>
      </c>
      <c r="D271" s="47">
        <v>488956.1</v>
      </c>
      <c r="E271" s="48">
        <v>350000</v>
      </c>
      <c r="F271" s="48">
        <v>126160</v>
      </c>
      <c r="G271" s="48">
        <v>126160</v>
      </c>
      <c r="H271" s="48">
        <v>350000</v>
      </c>
      <c r="I271" s="71"/>
    </row>
    <row r="272" spans="1:9" ht="25.5" outlineLevel="5" x14ac:dyDescent="0.25">
      <c r="A272" s="45" t="s">
        <v>380</v>
      </c>
      <c r="B272" s="46" t="s">
        <v>202</v>
      </c>
      <c r="C272" s="46" t="s">
        <v>209</v>
      </c>
      <c r="D272" s="47">
        <v>0</v>
      </c>
      <c r="E272" s="48">
        <v>200000</v>
      </c>
      <c r="F272" s="48">
        <v>200000</v>
      </c>
      <c r="G272" s="48">
        <v>200000</v>
      </c>
      <c r="H272" s="48">
        <v>200000</v>
      </c>
      <c r="I272" s="71"/>
    </row>
    <row r="273" spans="1:9" ht="25.5" outlineLevel="5" x14ac:dyDescent="0.25">
      <c r="A273" s="45" t="s">
        <v>329</v>
      </c>
      <c r="B273" s="46" t="s">
        <v>202</v>
      </c>
      <c r="C273" s="46" t="s">
        <v>210</v>
      </c>
      <c r="D273" s="47">
        <v>213149.98</v>
      </c>
      <c r="E273" s="48">
        <v>100000</v>
      </c>
      <c r="F273" s="48">
        <v>0</v>
      </c>
      <c r="G273" s="48">
        <v>0</v>
      </c>
      <c r="H273" s="48">
        <v>100000</v>
      </c>
      <c r="I273" s="71"/>
    </row>
    <row r="274" spans="1:9" ht="38.25" outlineLevel="5" x14ac:dyDescent="0.25">
      <c r="A274" s="45" t="s">
        <v>533</v>
      </c>
      <c r="B274" s="46" t="s">
        <v>202</v>
      </c>
      <c r="C274" s="46" t="s">
        <v>211</v>
      </c>
      <c r="D274" s="47">
        <v>2122050</v>
      </c>
      <c r="E274" s="48">
        <v>2213860</v>
      </c>
      <c r="F274" s="48">
        <v>1453452</v>
      </c>
      <c r="G274" s="48">
        <v>1453452</v>
      </c>
      <c r="H274" s="48">
        <v>2213860</v>
      </c>
      <c r="I274" s="71"/>
    </row>
    <row r="275" spans="1:9" ht="38.25" outlineLevel="5" x14ac:dyDescent="0.25">
      <c r="A275" s="45" t="s">
        <v>534</v>
      </c>
      <c r="B275" s="46" t="s">
        <v>202</v>
      </c>
      <c r="C275" s="46" t="s">
        <v>212</v>
      </c>
      <c r="D275" s="47">
        <v>1209314.96</v>
      </c>
      <c r="E275" s="48">
        <v>459883.96</v>
      </c>
      <c r="F275" s="48">
        <v>301963.96999999997</v>
      </c>
      <c r="G275" s="48">
        <v>301963.96999999997</v>
      </c>
      <c r="H275" s="48">
        <v>459883.96</v>
      </c>
      <c r="I275" s="71"/>
    </row>
    <row r="276" spans="1:9" ht="38.25" outlineLevel="1" x14ac:dyDescent="0.25">
      <c r="A276" s="45" t="s">
        <v>535</v>
      </c>
      <c r="B276" s="46" t="s">
        <v>202</v>
      </c>
      <c r="C276" s="46" t="s">
        <v>213</v>
      </c>
      <c r="D276" s="47">
        <v>713119.65</v>
      </c>
      <c r="E276" s="48">
        <v>1659064.82</v>
      </c>
      <c r="F276" s="48">
        <v>61182.41</v>
      </c>
      <c r="G276" s="48">
        <v>61182.41</v>
      </c>
      <c r="H276" s="48">
        <v>1659064.82</v>
      </c>
      <c r="I276" s="71"/>
    </row>
    <row r="277" spans="1:9" ht="25.5" outlineLevel="5" x14ac:dyDescent="0.25">
      <c r="A277" s="45" t="s">
        <v>536</v>
      </c>
      <c r="B277" s="46" t="s">
        <v>202</v>
      </c>
      <c r="C277" s="46" t="s">
        <v>214</v>
      </c>
      <c r="D277" s="47">
        <v>3214185.49</v>
      </c>
      <c r="E277" s="48">
        <v>1441971.12</v>
      </c>
      <c r="F277" s="48">
        <v>1441971.12</v>
      </c>
      <c r="G277" s="48">
        <v>1441971.12</v>
      </c>
      <c r="H277" s="48">
        <v>1441971.12</v>
      </c>
      <c r="I277" s="71"/>
    </row>
    <row r="278" spans="1:9" ht="38.25" outlineLevel="5" x14ac:dyDescent="0.25">
      <c r="A278" s="45" t="s">
        <v>537</v>
      </c>
      <c r="B278" s="46" t="s">
        <v>202</v>
      </c>
      <c r="C278" s="46" t="s">
        <v>215</v>
      </c>
      <c r="D278" s="47">
        <v>8666.2999999999993</v>
      </c>
      <c r="E278" s="48">
        <v>20000</v>
      </c>
      <c r="F278" s="48">
        <v>12615</v>
      </c>
      <c r="G278" s="48">
        <v>12615</v>
      </c>
      <c r="H278" s="48">
        <v>20000</v>
      </c>
      <c r="I278" s="71"/>
    </row>
    <row r="279" spans="1:9" ht="25.5" outlineLevel="5" x14ac:dyDescent="0.25">
      <c r="A279" s="45" t="s">
        <v>538</v>
      </c>
      <c r="B279" s="46" t="s">
        <v>202</v>
      </c>
      <c r="C279" s="46" t="s">
        <v>216</v>
      </c>
      <c r="D279" s="47">
        <v>443892</v>
      </c>
      <c r="E279" s="48">
        <v>56000</v>
      </c>
      <c r="F279" s="48">
        <v>55147.13</v>
      </c>
      <c r="G279" s="48">
        <v>55147.13</v>
      </c>
      <c r="H279" s="48">
        <v>56000</v>
      </c>
      <c r="I279" s="71"/>
    </row>
    <row r="280" spans="1:9" ht="38.25" outlineLevel="5" x14ac:dyDescent="0.25">
      <c r="A280" s="45" t="s">
        <v>331</v>
      </c>
      <c r="B280" s="46" t="s">
        <v>202</v>
      </c>
      <c r="C280" s="46" t="s">
        <v>92</v>
      </c>
      <c r="D280" s="47">
        <v>2512640</v>
      </c>
      <c r="E280" s="48">
        <v>0</v>
      </c>
      <c r="F280" s="48">
        <v>0</v>
      </c>
      <c r="G280" s="48">
        <v>0</v>
      </c>
      <c r="H280" s="48">
        <v>0</v>
      </c>
      <c r="I280" s="71"/>
    </row>
    <row r="281" spans="1:9" ht="38.25" outlineLevel="5" x14ac:dyDescent="0.25">
      <c r="A281" s="45" t="s">
        <v>333</v>
      </c>
      <c r="B281" s="46" t="s">
        <v>202</v>
      </c>
      <c r="C281" s="46" t="s">
        <v>94</v>
      </c>
      <c r="D281" s="47">
        <v>93740</v>
      </c>
      <c r="E281" s="48">
        <v>0</v>
      </c>
      <c r="F281" s="48">
        <v>0</v>
      </c>
      <c r="G281" s="48">
        <v>0</v>
      </c>
      <c r="H281" s="48">
        <v>0</v>
      </c>
      <c r="I281" s="71"/>
    </row>
    <row r="282" spans="1:9" ht="38.25" outlineLevel="5" x14ac:dyDescent="0.25">
      <c r="A282" s="45" t="s">
        <v>334</v>
      </c>
      <c r="B282" s="46" t="s">
        <v>202</v>
      </c>
      <c r="C282" s="46" t="s">
        <v>95</v>
      </c>
      <c r="D282" s="47">
        <v>53760.160000000003</v>
      </c>
      <c r="E282" s="48">
        <v>0</v>
      </c>
      <c r="F282" s="48">
        <v>0</v>
      </c>
      <c r="G282" s="48">
        <v>0</v>
      </c>
      <c r="H282" s="48">
        <v>0</v>
      </c>
      <c r="I282" s="71"/>
    </row>
    <row r="283" spans="1:9" ht="114.75" outlineLevel="5" x14ac:dyDescent="0.25">
      <c r="A283" s="45" t="s">
        <v>539</v>
      </c>
      <c r="B283" s="46" t="s">
        <v>202</v>
      </c>
      <c r="C283" s="46" t="s">
        <v>217</v>
      </c>
      <c r="D283" s="47">
        <v>0</v>
      </c>
      <c r="E283" s="48">
        <v>1426000</v>
      </c>
      <c r="F283" s="48">
        <v>1426000</v>
      </c>
      <c r="G283" s="48">
        <v>1426000</v>
      </c>
      <c r="H283" s="48">
        <v>1426000</v>
      </c>
      <c r="I283" s="71"/>
    </row>
    <row r="284" spans="1:9" ht="114.75" outlineLevel="5" x14ac:dyDescent="0.25">
      <c r="A284" s="45" t="s">
        <v>539</v>
      </c>
      <c r="B284" s="46" t="s">
        <v>202</v>
      </c>
      <c r="C284" s="46" t="s">
        <v>218</v>
      </c>
      <c r="D284" s="47">
        <v>0</v>
      </c>
      <c r="E284" s="48">
        <v>674200</v>
      </c>
      <c r="F284" s="48">
        <v>405152.61</v>
      </c>
      <c r="G284" s="48">
        <v>405152.61</v>
      </c>
      <c r="H284" s="48">
        <v>674200</v>
      </c>
      <c r="I284" s="71"/>
    </row>
    <row r="285" spans="1:9" outlineLevel="5" x14ac:dyDescent="0.25">
      <c r="A285" s="41" t="s">
        <v>408</v>
      </c>
      <c r="B285" s="42" t="s">
        <v>219</v>
      </c>
      <c r="C285" s="42" t="s">
        <v>4</v>
      </c>
      <c r="D285" s="43">
        <f>SUM(D286:D313)</f>
        <v>92394117.49000001</v>
      </c>
      <c r="E285" s="43">
        <f t="shared" ref="E285:H285" si="31">SUM(E286:E313)</f>
        <v>93363027.520000026</v>
      </c>
      <c r="F285" s="43">
        <f t="shared" si="31"/>
        <v>73533242</v>
      </c>
      <c r="G285" s="43">
        <f t="shared" si="31"/>
        <v>73533242</v>
      </c>
      <c r="H285" s="43">
        <f t="shared" si="31"/>
        <v>93363027.520000026</v>
      </c>
      <c r="I285" s="71"/>
    </row>
    <row r="286" spans="1:9" ht="38.25" outlineLevel="5" x14ac:dyDescent="0.25">
      <c r="A286" s="45" t="s">
        <v>540</v>
      </c>
      <c r="B286" s="46" t="s">
        <v>219</v>
      </c>
      <c r="C286" s="46" t="s">
        <v>220</v>
      </c>
      <c r="D286" s="47">
        <v>284484.39</v>
      </c>
      <c r="E286" s="48">
        <v>290000</v>
      </c>
      <c r="F286" s="48">
        <v>0</v>
      </c>
      <c r="G286" s="48">
        <v>0</v>
      </c>
      <c r="H286" s="48">
        <v>290000</v>
      </c>
      <c r="I286" s="71"/>
    </row>
    <row r="287" spans="1:9" outlineLevel="5" x14ac:dyDescent="0.25">
      <c r="A287" s="45" t="s">
        <v>541</v>
      </c>
      <c r="B287" s="46" t="s">
        <v>219</v>
      </c>
      <c r="C287" s="46" t="s">
        <v>221</v>
      </c>
      <c r="D287" s="47">
        <v>2492943.86</v>
      </c>
      <c r="E287" s="48">
        <v>2063200</v>
      </c>
      <c r="F287" s="48">
        <v>361844.83</v>
      </c>
      <c r="G287" s="48">
        <v>361844.83</v>
      </c>
      <c r="H287" s="48">
        <v>2063200</v>
      </c>
      <c r="I287" s="71"/>
    </row>
    <row r="288" spans="1:9" ht="38.25" outlineLevel="5" x14ac:dyDescent="0.25">
      <c r="A288" s="45" t="s">
        <v>542</v>
      </c>
      <c r="B288" s="46" t="s">
        <v>219</v>
      </c>
      <c r="C288" s="46" t="s">
        <v>222</v>
      </c>
      <c r="D288" s="47">
        <v>718477</v>
      </c>
      <c r="E288" s="48">
        <v>204401</v>
      </c>
      <c r="F288" s="48">
        <v>6000</v>
      </c>
      <c r="G288" s="48">
        <v>6000</v>
      </c>
      <c r="H288" s="48">
        <v>204401</v>
      </c>
      <c r="I288" s="71"/>
    </row>
    <row r="289" spans="1:9" ht="38.25" outlineLevel="5" x14ac:dyDescent="0.25">
      <c r="A289" s="45" t="s">
        <v>378</v>
      </c>
      <c r="B289" s="46" t="s">
        <v>219</v>
      </c>
      <c r="C289" s="46" t="s">
        <v>223</v>
      </c>
      <c r="D289" s="1">
        <v>0</v>
      </c>
      <c r="E289" s="48">
        <v>35900</v>
      </c>
      <c r="F289" s="48">
        <v>0</v>
      </c>
      <c r="G289" s="48">
        <v>0</v>
      </c>
      <c r="H289" s="48">
        <v>35900</v>
      </c>
      <c r="I289" s="71"/>
    </row>
    <row r="290" spans="1:9" ht="38.25" outlineLevel="5" x14ac:dyDescent="0.25">
      <c r="A290" s="45" t="s">
        <v>378</v>
      </c>
      <c r="B290" s="46" t="s">
        <v>219</v>
      </c>
      <c r="C290" s="46" t="s">
        <v>379</v>
      </c>
      <c r="D290" s="47">
        <v>25297.99</v>
      </c>
      <c r="E290" s="48">
        <v>0</v>
      </c>
      <c r="F290" s="48">
        <v>0</v>
      </c>
      <c r="G290" s="48">
        <v>0</v>
      </c>
      <c r="H290" s="48">
        <v>0</v>
      </c>
      <c r="I290" s="71"/>
    </row>
    <row r="291" spans="1:9" ht="63.75" outlineLevel="5" x14ac:dyDescent="0.25">
      <c r="A291" s="45" t="s">
        <v>330</v>
      </c>
      <c r="B291" s="46" t="s">
        <v>219</v>
      </c>
      <c r="C291" s="46" t="s">
        <v>224</v>
      </c>
      <c r="D291" s="47">
        <v>780260.68</v>
      </c>
      <c r="E291" s="48">
        <v>977800</v>
      </c>
      <c r="F291" s="48">
        <v>783605</v>
      </c>
      <c r="G291" s="48">
        <v>783605</v>
      </c>
      <c r="H291" s="48">
        <v>977800</v>
      </c>
      <c r="I291" s="71"/>
    </row>
    <row r="292" spans="1:9" ht="38.25" outlineLevel="5" x14ac:dyDescent="0.25">
      <c r="A292" s="45" t="s">
        <v>331</v>
      </c>
      <c r="B292" s="46" t="s">
        <v>219</v>
      </c>
      <c r="C292" s="46" t="s">
        <v>225</v>
      </c>
      <c r="D292" s="47">
        <v>37805844.439999998</v>
      </c>
      <c r="E292" s="48">
        <v>39846900.5</v>
      </c>
      <c r="F292" s="48">
        <v>32130000</v>
      </c>
      <c r="G292" s="48">
        <v>32130000</v>
      </c>
      <c r="H292" s="48">
        <v>39846900.5</v>
      </c>
      <c r="I292" s="71"/>
    </row>
    <row r="293" spans="1:9" ht="38.25" outlineLevel="5" x14ac:dyDescent="0.25">
      <c r="A293" s="45" t="s">
        <v>332</v>
      </c>
      <c r="B293" s="46" t="s">
        <v>219</v>
      </c>
      <c r="C293" s="46" t="s">
        <v>226</v>
      </c>
      <c r="D293" s="47">
        <v>323320.67</v>
      </c>
      <c r="E293" s="48">
        <v>302142.23</v>
      </c>
      <c r="F293" s="48">
        <v>269433.3</v>
      </c>
      <c r="G293" s="48">
        <v>269433.3</v>
      </c>
      <c r="H293" s="48">
        <v>302142.23</v>
      </c>
      <c r="I293" s="71"/>
    </row>
    <row r="294" spans="1:9" ht="38.25" outlineLevel="5" x14ac:dyDescent="0.25">
      <c r="A294" s="45" t="s">
        <v>333</v>
      </c>
      <c r="B294" s="46" t="s">
        <v>219</v>
      </c>
      <c r="C294" s="46" t="s">
        <v>227</v>
      </c>
      <c r="D294" s="47">
        <v>378164.85</v>
      </c>
      <c r="E294" s="48">
        <v>402401.95</v>
      </c>
      <c r="F294" s="48">
        <v>338361.8</v>
      </c>
      <c r="G294" s="48">
        <v>338361.8</v>
      </c>
      <c r="H294" s="48">
        <v>402401.95</v>
      </c>
      <c r="I294" s="71"/>
    </row>
    <row r="295" spans="1:9" ht="38.25" outlineLevel="5" x14ac:dyDescent="0.25">
      <c r="A295" s="45" t="s">
        <v>334</v>
      </c>
      <c r="B295" s="46" t="s">
        <v>219</v>
      </c>
      <c r="C295" s="46" t="s">
        <v>228</v>
      </c>
      <c r="D295" s="47">
        <v>2001658.64</v>
      </c>
      <c r="E295" s="48">
        <v>2391659.31</v>
      </c>
      <c r="F295" s="48">
        <v>2058049.4</v>
      </c>
      <c r="G295" s="48">
        <v>2058049.4</v>
      </c>
      <c r="H295" s="48">
        <v>2391659.31</v>
      </c>
      <c r="I295" s="71"/>
    </row>
    <row r="296" spans="1:9" ht="25.5" outlineLevel="1" x14ac:dyDescent="0.25">
      <c r="A296" s="45" t="s">
        <v>380</v>
      </c>
      <c r="B296" s="46" t="s">
        <v>219</v>
      </c>
      <c r="C296" s="46" t="s">
        <v>381</v>
      </c>
      <c r="D296" s="47">
        <v>1000000</v>
      </c>
      <c r="E296" s="48">
        <v>0</v>
      </c>
      <c r="F296" s="48">
        <v>0</v>
      </c>
      <c r="G296" s="48">
        <v>0</v>
      </c>
      <c r="H296" s="48">
        <v>0</v>
      </c>
      <c r="I296" s="71"/>
    </row>
    <row r="297" spans="1:9" ht="63.75" outlineLevel="5" x14ac:dyDescent="0.25">
      <c r="A297" s="45" t="s">
        <v>330</v>
      </c>
      <c r="B297" s="46" t="s">
        <v>219</v>
      </c>
      <c r="C297" s="46" t="s">
        <v>229</v>
      </c>
      <c r="D297" s="47">
        <v>323806.59999999998</v>
      </c>
      <c r="E297" s="48">
        <v>261000</v>
      </c>
      <c r="F297" s="48">
        <v>145472.73000000001</v>
      </c>
      <c r="G297" s="48">
        <v>145472.73000000001</v>
      </c>
      <c r="H297" s="48">
        <v>261000</v>
      </c>
      <c r="I297" s="71"/>
    </row>
    <row r="298" spans="1:9" ht="38.25" outlineLevel="5" x14ac:dyDescent="0.25">
      <c r="A298" s="45" t="s">
        <v>331</v>
      </c>
      <c r="B298" s="46" t="s">
        <v>219</v>
      </c>
      <c r="C298" s="46" t="s">
        <v>230</v>
      </c>
      <c r="D298" s="47">
        <v>16065856.800000001</v>
      </c>
      <c r="E298" s="48">
        <v>16500718.109999999</v>
      </c>
      <c r="F298" s="48">
        <v>12700000</v>
      </c>
      <c r="G298" s="48">
        <v>12700000</v>
      </c>
      <c r="H298" s="48">
        <v>16500718.109999999</v>
      </c>
      <c r="I298" s="71"/>
    </row>
    <row r="299" spans="1:9" ht="38.25" outlineLevel="5" x14ac:dyDescent="0.25">
      <c r="A299" s="45" t="s">
        <v>332</v>
      </c>
      <c r="B299" s="46" t="s">
        <v>219</v>
      </c>
      <c r="C299" s="46" t="s">
        <v>231</v>
      </c>
      <c r="D299" s="47">
        <v>308787.40000000002</v>
      </c>
      <c r="E299" s="48">
        <v>270340</v>
      </c>
      <c r="F299" s="48">
        <v>225283.3</v>
      </c>
      <c r="G299" s="48">
        <v>225283.3</v>
      </c>
      <c r="H299" s="48">
        <v>270340</v>
      </c>
      <c r="I299" s="71"/>
    </row>
    <row r="300" spans="1:9" ht="38.25" outlineLevel="5" x14ac:dyDescent="0.25">
      <c r="A300" s="45" t="s">
        <v>333</v>
      </c>
      <c r="B300" s="46" t="s">
        <v>219</v>
      </c>
      <c r="C300" s="46" t="s">
        <v>232</v>
      </c>
      <c r="D300" s="47">
        <v>527618.68999999994</v>
      </c>
      <c r="E300" s="48">
        <v>445757.26</v>
      </c>
      <c r="F300" s="48">
        <v>445757.26</v>
      </c>
      <c r="G300" s="48">
        <v>445757.26</v>
      </c>
      <c r="H300" s="48">
        <v>445757.26</v>
      </c>
      <c r="I300" s="71"/>
    </row>
    <row r="301" spans="1:9" ht="38.25" outlineLevel="5" x14ac:dyDescent="0.25">
      <c r="A301" s="45" t="s">
        <v>334</v>
      </c>
      <c r="B301" s="46" t="s">
        <v>219</v>
      </c>
      <c r="C301" s="46" t="s">
        <v>233</v>
      </c>
      <c r="D301" s="47">
        <v>2322491.11</v>
      </c>
      <c r="E301" s="48">
        <v>2158919.8199999998</v>
      </c>
      <c r="F301" s="48">
        <v>1669738.64</v>
      </c>
      <c r="G301" s="48">
        <v>1669738.64</v>
      </c>
      <c r="H301" s="48">
        <v>2158919.8199999998</v>
      </c>
      <c r="I301" s="71"/>
    </row>
    <row r="302" spans="1:9" ht="63.75" outlineLevel="5" x14ac:dyDescent="0.25">
      <c r="A302" s="45" t="s">
        <v>330</v>
      </c>
      <c r="B302" s="46" t="s">
        <v>219</v>
      </c>
      <c r="C302" s="46" t="s">
        <v>234</v>
      </c>
      <c r="D302" s="47">
        <v>13484.4</v>
      </c>
      <c r="E302" s="48">
        <v>300500</v>
      </c>
      <c r="F302" s="48">
        <v>200602.82</v>
      </c>
      <c r="G302" s="48">
        <v>200602.82</v>
      </c>
      <c r="H302" s="48">
        <v>300500</v>
      </c>
      <c r="I302" s="71"/>
    </row>
    <row r="303" spans="1:9" ht="38.25" outlineLevel="5" x14ac:dyDescent="0.25">
      <c r="A303" s="45" t="s">
        <v>331</v>
      </c>
      <c r="B303" s="46" t="s">
        <v>219</v>
      </c>
      <c r="C303" s="46" t="s">
        <v>235</v>
      </c>
      <c r="D303" s="47">
        <v>13357139</v>
      </c>
      <c r="E303" s="48">
        <v>13676110.75</v>
      </c>
      <c r="F303" s="48">
        <v>10700000</v>
      </c>
      <c r="G303" s="48">
        <v>10700000</v>
      </c>
      <c r="H303" s="48">
        <v>13676110.75</v>
      </c>
      <c r="I303" s="71"/>
    </row>
    <row r="304" spans="1:9" ht="38.25" outlineLevel="5" x14ac:dyDescent="0.25">
      <c r="A304" s="45" t="s">
        <v>332</v>
      </c>
      <c r="B304" s="46" t="s">
        <v>219</v>
      </c>
      <c r="C304" s="46" t="s">
        <v>236</v>
      </c>
      <c r="D304" s="47">
        <v>812862.29</v>
      </c>
      <c r="E304" s="48">
        <v>812862.29</v>
      </c>
      <c r="F304" s="48">
        <v>677385.2</v>
      </c>
      <c r="G304" s="48">
        <v>677385.2</v>
      </c>
      <c r="H304" s="48">
        <v>812862.29</v>
      </c>
      <c r="I304" s="71"/>
    </row>
    <row r="305" spans="1:9" ht="38.25" outlineLevel="5" x14ac:dyDescent="0.25">
      <c r="A305" s="45" t="s">
        <v>333</v>
      </c>
      <c r="B305" s="46" t="s">
        <v>219</v>
      </c>
      <c r="C305" s="46" t="s">
        <v>237</v>
      </c>
      <c r="D305" s="47">
        <v>1970290.7</v>
      </c>
      <c r="E305" s="48">
        <v>2026402</v>
      </c>
      <c r="F305" s="48">
        <v>1704585</v>
      </c>
      <c r="G305" s="48">
        <v>1704585</v>
      </c>
      <c r="H305" s="48">
        <v>2026402</v>
      </c>
      <c r="I305" s="71"/>
    </row>
    <row r="306" spans="1:9" ht="38.25" outlineLevel="5" x14ac:dyDescent="0.25">
      <c r="A306" s="45" t="s">
        <v>334</v>
      </c>
      <c r="B306" s="46" t="s">
        <v>219</v>
      </c>
      <c r="C306" s="46" t="s">
        <v>238</v>
      </c>
      <c r="D306" s="47">
        <v>586998.18999999994</v>
      </c>
      <c r="E306" s="48">
        <v>590346.18000000005</v>
      </c>
      <c r="F306" s="48">
        <v>491955.20000000001</v>
      </c>
      <c r="G306" s="48">
        <v>491955.20000000001</v>
      </c>
      <c r="H306" s="48">
        <v>590346.18000000005</v>
      </c>
      <c r="I306" s="71"/>
    </row>
    <row r="307" spans="1:9" ht="25.5" outlineLevel="5" x14ac:dyDescent="0.25">
      <c r="A307" s="45" t="s">
        <v>543</v>
      </c>
      <c r="B307" s="46" t="s">
        <v>219</v>
      </c>
      <c r="C307" s="46" t="s">
        <v>239</v>
      </c>
      <c r="D307" s="47">
        <v>0</v>
      </c>
      <c r="E307" s="48">
        <v>600000</v>
      </c>
      <c r="F307" s="48">
        <v>595835</v>
      </c>
      <c r="G307" s="48">
        <v>595835</v>
      </c>
      <c r="H307" s="48">
        <v>600000</v>
      </c>
      <c r="I307" s="71"/>
    </row>
    <row r="308" spans="1:9" ht="63.75" outlineLevel="5" x14ac:dyDescent="0.25">
      <c r="A308" s="45" t="s">
        <v>330</v>
      </c>
      <c r="B308" s="46" t="s">
        <v>219</v>
      </c>
      <c r="C308" s="46" t="s">
        <v>240</v>
      </c>
      <c r="D308" s="47">
        <v>517329.79</v>
      </c>
      <c r="E308" s="48">
        <v>500000</v>
      </c>
      <c r="F308" s="48">
        <v>349770.65</v>
      </c>
      <c r="G308" s="48">
        <v>349770.65</v>
      </c>
      <c r="H308" s="48">
        <v>500000</v>
      </c>
      <c r="I308" s="71"/>
    </row>
    <row r="309" spans="1:9" ht="38.25" outlineLevel="5" x14ac:dyDescent="0.25">
      <c r="A309" s="45" t="s">
        <v>331</v>
      </c>
      <c r="B309" s="46" t="s">
        <v>219</v>
      </c>
      <c r="C309" s="46" t="s">
        <v>241</v>
      </c>
      <c r="D309" s="47">
        <v>8297190</v>
      </c>
      <c r="E309" s="48">
        <v>7730299.5300000012</v>
      </c>
      <c r="F309" s="48">
        <v>6773261.8700000001</v>
      </c>
      <c r="G309" s="48">
        <v>6773261.8700000001</v>
      </c>
      <c r="H309" s="48">
        <v>7730299.5300000012</v>
      </c>
      <c r="I309" s="71"/>
    </row>
    <row r="310" spans="1:9" ht="38.25" outlineLevel="5" x14ac:dyDescent="0.25">
      <c r="A310" s="45" t="s">
        <v>332</v>
      </c>
      <c r="B310" s="46" t="s">
        <v>219</v>
      </c>
      <c r="C310" s="46" t="s">
        <v>242</v>
      </c>
      <c r="D310" s="47">
        <v>69300</v>
      </c>
      <c r="E310" s="48">
        <v>116710.92000000001</v>
      </c>
      <c r="F310" s="48">
        <v>113000</v>
      </c>
      <c r="G310" s="48">
        <v>113000</v>
      </c>
      <c r="H310" s="48">
        <v>116710.92000000001</v>
      </c>
      <c r="I310" s="71"/>
    </row>
    <row r="311" spans="1:9" ht="38.25" outlineLevel="5" x14ac:dyDescent="0.25">
      <c r="A311" s="45" t="s">
        <v>333</v>
      </c>
      <c r="B311" s="46" t="s">
        <v>219</v>
      </c>
      <c r="C311" s="46" t="s">
        <v>243</v>
      </c>
      <c r="D311" s="47">
        <v>388000</v>
      </c>
      <c r="E311" s="48">
        <v>251636.59</v>
      </c>
      <c r="F311" s="48">
        <v>210000</v>
      </c>
      <c r="G311" s="48">
        <v>210000</v>
      </c>
      <c r="H311" s="48">
        <v>251636.59</v>
      </c>
      <c r="I311" s="71"/>
    </row>
    <row r="312" spans="1:9" ht="38.25" outlineLevel="5" x14ac:dyDescent="0.25">
      <c r="A312" s="45" t="s">
        <v>334</v>
      </c>
      <c r="B312" s="46" t="s">
        <v>219</v>
      </c>
      <c r="C312" s="46" t="s">
        <v>244</v>
      </c>
      <c r="D312" s="47">
        <v>782510</v>
      </c>
      <c r="E312" s="48">
        <v>607019.07999999996</v>
      </c>
      <c r="F312" s="48">
        <v>583300</v>
      </c>
      <c r="G312" s="48">
        <v>583300</v>
      </c>
      <c r="H312" s="48">
        <v>607019.07999999996</v>
      </c>
      <c r="I312" s="71"/>
    </row>
    <row r="313" spans="1:9" ht="38.25" outlineLevel="5" x14ac:dyDescent="0.25">
      <c r="A313" s="45" t="s">
        <v>540</v>
      </c>
      <c r="B313" s="50" t="s">
        <v>219</v>
      </c>
      <c r="C313" s="52" t="s">
        <v>589</v>
      </c>
      <c r="D313" s="47">
        <v>240000</v>
      </c>
      <c r="E313" s="48">
        <v>0</v>
      </c>
      <c r="F313" s="48">
        <v>0</v>
      </c>
      <c r="G313" s="48">
        <v>0</v>
      </c>
      <c r="H313" s="48">
        <v>0</v>
      </c>
      <c r="I313" s="71"/>
    </row>
    <row r="314" spans="1:9" outlineLevel="5" x14ac:dyDescent="0.25">
      <c r="A314" s="38" t="s">
        <v>544</v>
      </c>
      <c r="B314" s="39" t="s">
        <v>245</v>
      </c>
      <c r="C314" s="39" t="s">
        <v>4</v>
      </c>
      <c r="D314" s="40">
        <f>D315+D346</f>
        <v>249415469.09999996</v>
      </c>
      <c r="E314" s="40">
        <f t="shared" ref="E314:H314" si="32">E315+E346</f>
        <v>252647899.01999998</v>
      </c>
      <c r="F314" s="40">
        <f t="shared" si="32"/>
        <v>197151353.61000001</v>
      </c>
      <c r="G314" s="40">
        <f t="shared" si="32"/>
        <v>197151353.61000001</v>
      </c>
      <c r="H314" s="40">
        <f t="shared" si="32"/>
        <v>251569698.01999998</v>
      </c>
      <c r="I314" s="71"/>
    </row>
    <row r="315" spans="1:9" outlineLevel="5" x14ac:dyDescent="0.25">
      <c r="A315" s="41" t="s">
        <v>409</v>
      </c>
      <c r="B315" s="42" t="s">
        <v>246</v>
      </c>
      <c r="C315" s="42" t="s">
        <v>4</v>
      </c>
      <c r="D315" s="43">
        <f>SUM(D316:D345)</f>
        <v>206010373.55999997</v>
      </c>
      <c r="E315" s="43">
        <f t="shared" ref="E315:H315" si="33">SUM(E316:E345)</f>
        <v>212169417.66999999</v>
      </c>
      <c r="F315" s="43">
        <f t="shared" si="33"/>
        <v>165493197.69000003</v>
      </c>
      <c r="G315" s="43">
        <f t="shared" si="33"/>
        <v>165493197.69000003</v>
      </c>
      <c r="H315" s="43">
        <f t="shared" si="33"/>
        <v>212169417.66999999</v>
      </c>
      <c r="I315" s="71"/>
    </row>
    <row r="316" spans="1:9" ht="38.25" outlineLevel="5" x14ac:dyDescent="0.25">
      <c r="A316" s="45" t="s">
        <v>382</v>
      </c>
      <c r="B316" s="46" t="s">
        <v>246</v>
      </c>
      <c r="C316" s="46" t="s">
        <v>247</v>
      </c>
      <c r="D316" s="47">
        <v>274400</v>
      </c>
      <c r="E316" s="48">
        <v>274400</v>
      </c>
      <c r="F316" s="48">
        <v>0</v>
      </c>
      <c r="G316" s="48">
        <v>0</v>
      </c>
      <c r="H316" s="48">
        <v>274400</v>
      </c>
      <c r="I316" s="71"/>
    </row>
    <row r="317" spans="1:9" ht="38.25" outlineLevel="5" x14ac:dyDescent="0.25">
      <c r="A317" s="45" t="s">
        <v>383</v>
      </c>
      <c r="B317" s="46" t="s">
        <v>246</v>
      </c>
      <c r="C317" s="46" t="s">
        <v>248</v>
      </c>
      <c r="D317" s="47">
        <v>577700</v>
      </c>
      <c r="E317" s="48">
        <v>237700</v>
      </c>
      <c r="F317" s="48">
        <v>0</v>
      </c>
      <c r="G317" s="48">
        <v>0</v>
      </c>
      <c r="H317" s="48">
        <v>237700</v>
      </c>
      <c r="I317" s="71"/>
    </row>
    <row r="318" spans="1:9" ht="63.75" outlineLevel="5" x14ac:dyDescent="0.25">
      <c r="A318" s="45" t="s">
        <v>330</v>
      </c>
      <c r="B318" s="46" t="s">
        <v>246</v>
      </c>
      <c r="C318" s="46" t="s">
        <v>249</v>
      </c>
      <c r="D318" s="47">
        <v>765565.83</v>
      </c>
      <c r="E318" s="48">
        <v>800000</v>
      </c>
      <c r="F318" s="48">
        <v>578062.07999999996</v>
      </c>
      <c r="G318" s="48">
        <v>578062.07999999996</v>
      </c>
      <c r="H318" s="48">
        <v>800000</v>
      </c>
      <c r="I318" s="71"/>
    </row>
    <row r="319" spans="1:9" ht="63.75" outlineLevel="5" x14ac:dyDescent="0.25">
      <c r="A319" s="45" t="s">
        <v>464</v>
      </c>
      <c r="B319" s="46" t="s">
        <v>246</v>
      </c>
      <c r="C319" s="46" t="s">
        <v>250</v>
      </c>
      <c r="D319" s="47">
        <v>3160896.07</v>
      </c>
      <c r="E319" s="48">
        <v>515807.63</v>
      </c>
      <c r="F319" s="48">
        <v>429830</v>
      </c>
      <c r="G319" s="48">
        <v>429830</v>
      </c>
      <c r="H319" s="48">
        <v>515807.63</v>
      </c>
      <c r="I319" s="71"/>
    </row>
    <row r="320" spans="1:9" ht="25.5" outlineLevel="5" x14ac:dyDescent="0.25">
      <c r="A320" s="45" t="s">
        <v>591</v>
      </c>
      <c r="B320" s="50" t="s">
        <v>246</v>
      </c>
      <c r="C320" s="50" t="s">
        <v>590</v>
      </c>
      <c r="D320" s="47">
        <v>586042.51</v>
      </c>
      <c r="E320" s="48">
        <v>0</v>
      </c>
      <c r="F320" s="48">
        <v>0</v>
      </c>
      <c r="G320" s="48">
        <v>0</v>
      </c>
      <c r="H320" s="48">
        <v>0</v>
      </c>
      <c r="I320" s="71"/>
    </row>
    <row r="321" spans="1:9" ht="51" outlineLevel="5" x14ac:dyDescent="0.25">
      <c r="A321" s="45" t="s">
        <v>465</v>
      </c>
      <c r="B321" s="46" t="s">
        <v>246</v>
      </c>
      <c r="C321" s="46" t="s">
        <v>251</v>
      </c>
      <c r="D321" s="47">
        <v>1801264.17</v>
      </c>
      <c r="E321" s="48">
        <v>107148.44</v>
      </c>
      <c r="F321" s="48">
        <v>89290</v>
      </c>
      <c r="G321" s="48">
        <v>89290</v>
      </c>
      <c r="H321" s="48">
        <v>107148.44</v>
      </c>
      <c r="I321" s="71"/>
    </row>
    <row r="322" spans="1:9" ht="38.25" outlineLevel="5" x14ac:dyDescent="0.25">
      <c r="A322" s="45" t="s">
        <v>331</v>
      </c>
      <c r="B322" s="46" t="s">
        <v>246</v>
      </c>
      <c r="C322" s="46" t="s">
        <v>252</v>
      </c>
      <c r="D322" s="47">
        <v>51215666.359999999</v>
      </c>
      <c r="E322" s="48">
        <v>57873708.079999998</v>
      </c>
      <c r="F322" s="48">
        <v>48334799</v>
      </c>
      <c r="G322" s="48">
        <v>48334799</v>
      </c>
      <c r="H322" s="48">
        <v>57873708.079999998</v>
      </c>
      <c r="I322" s="71"/>
    </row>
    <row r="323" spans="1:9" ht="38.25" outlineLevel="5" x14ac:dyDescent="0.25">
      <c r="A323" s="45" t="s">
        <v>332</v>
      </c>
      <c r="B323" s="46" t="s">
        <v>246</v>
      </c>
      <c r="C323" s="46" t="s">
        <v>253</v>
      </c>
      <c r="D323" s="47">
        <v>4395646</v>
      </c>
      <c r="E323" s="48">
        <v>4264312.97</v>
      </c>
      <c r="F323" s="48">
        <v>3487806.97</v>
      </c>
      <c r="G323" s="48">
        <v>3487806.97</v>
      </c>
      <c r="H323" s="48">
        <v>4264312.97</v>
      </c>
      <c r="I323" s="71"/>
    </row>
    <row r="324" spans="1:9" ht="38.25" outlineLevel="5" x14ac:dyDescent="0.25">
      <c r="A324" s="45" t="s">
        <v>333</v>
      </c>
      <c r="B324" s="46" t="s">
        <v>246</v>
      </c>
      <c r="C324" s="46" t="s">
        <v>254</v>
      </c>
      <c r="D324" s="47">
        <v>4207700</v>
      </c>
      <c r="E324" s="48">
        <v>3733254.84</v>
      </c>
      <c r="F324" s="48">
        <v>2567460</v>
      </c>
      <c r="G324" s="48">
        <v>2567460</v>
      </c>
      <c r="H324" s="48">
        <v>3733254.84</v>
      </c>
      <c r="I324" s="71"/>
    </row>
    <row r="325" spans="1:9" ht="38.25" x14ac:dyDescent="0.25">
      <c r="A325" s="45" t="s">
        <v>334</v>
      </c>
      <c r="B325" s="46" t="s">
        <v>246</v>
      </c>
      <c r="C325" s="46" t="s">
        <v>255</v>
      </c>
      <c r="D325" s="47">
        <v>3445261.94</v>
      </c>
      <c r="E325" s="48">
        <v>3780732</v>
      </c>
      <c r="F325" s="48">
        <v>2457487.19</v>
      </c>
      <c r="G325" s="48">
        <v>2457487.19</v>
      </c>
      <c r="H325" s="48">
        <v>3780732</v>
      </c>
      <c r="I325" s="71"/>
    </row>
    <row r="326" spans="1:9" ht="63.75" outlineLevel="1" x14ac:dyDescent="0.25">
      <c r="A326" s="45" t="s">
        <v>330</v>
      </c>
      <c r="B326" s="46" t="s">
        <v>246</v>
      </c>
      <c r="C326" s="46" t="s">
        <v>256</v>
      </c>
      <c r="D326" s="47">
        <v>1048804.72</v>
      </c>
      <c r="E326" s="48">
        <v>1060000</v>
      </c>
      <c r="F326" s="48">
        <v>502347</v>
      </c>
      <c r="G326" s="48">
        <v>502347</v>
      </c>
      <c r="H326" s="48">
        <v>1060000</v>
      </c>
      <c r="I326" s="71"/>
    </row>
    <row r="327" spans="1:9" ht="63.75" outlineLevel="5" x14ac:dyDescent="0.25">
      <c r="A327" s="45" t="s">
        <v>464</v>
      </c>
      <c r="B327" s="46" t="s">
        <v>246</v>
      </c>
      <c r="C327" s="46" t="s">
        <v>257</v>
      </c>
      <c r="D327" s="47">
        <v>5133845.84</v>
      </c>
      <c r="E327" s="48">
        <v>659458.65</v>
      </c>
      <c r="F327" s="48">
        <v>549281</v>
      </c>
      <c r="G327" s="48">
        <v>549281</v>
      </c>
      <c r="H327" s="48">
        <v>659458.65</v>
      </c>
      <c r="I327" s="71"/>
    </row>
    <row r="328" spans="1:9" ht="51" outlineLevel="5" x14ac:dyDescent="0.25">
      <c r="A328" s="45" t="s">
        <v>465</v>
      </c>
      <c r="B328" s="46" t="s">
        <v>246</v>
      </c>
      <c r="C328" s="46" t="s">
        <v>258</v>
      </c>
      <c r="D328" s="47">
        <v>2925566.79</v>
      </c>
      <c r="E328" s="48">
        <v>136988.99</v>
      </c>
      <c r="F328" s="48">
        <v>113780</v>
      </c>
      <c r="G328" s="48">
        <v>113780</v>
      </c>
      <c r="H328" s="48">
        <v>136988.99</v>
      </c>
      <c r="I328" s="71"/>
    </row>
    <row r="329" spans="1:9" ht="38.25" outlineLevel="5" x14ac:dyDescent="0.25">
      <c r="A329" s="45" t="s">
        <v>331</v>
      </c>
      <c r="B329" s="46" t="s">
        <v>246</v>
      </c>
      <c r="C329" s="46" t="s">
        <v>259</v>
      </c>
      <c r="D329" s="47">
        <v>68999206.599999994</v>
      </c>
      <c r="E329" s="48">
        <v>78276256.069999993</v>
      </c>
      <c r="F329" s="48">
        <v>62421375</v>
      </c>
      <c r="G329" s="48">
        <v>62421375</v>
      </c>
      <c r="H329" s="48">
        <v>78276256.069999993</v>
      </c>
      <c r="I329" s="71"/>
    </row>
    <row r="330" spans="1:9" ht="38.25" outlineLevel="5" x14ac:dyDescent="0.25">
      <c r="A330" s="45" t="s">
        <v>332</v>
      </c>
      <c r="B330" s="46" t="s">
        <v>246</v>
      </c>
      <c r="C330" s="46" t="s">
        <v>260</v>
      </c>
      <c r="D330" s="47">
        <v>6214702</v>
      </c>
      <c r="E330" s="48">
        <v>6166040</v>
      </c>
      <c r="F330" s="48">
        <v>2830754</v>
      </c>
      <c r="G330" s="48">
        <v>2830754</v>
      </c>
      <c r="H330" s="48">
        <v>6166040</v>
      </c>
      <c r="I330" s="71"/>
    </row>
    <row r="331" spans="1:9" ht="38.25" outlineLevel="5" x14ac:dyDescent="0.25">
      <c r="A331" s="45" t="s">
        <v>333</v>
      </c>
      <c r="B331" s="46" t="s">
        <v>246</v>
      </c>
      <c r="C331" s="46" t="s">
        <v>261</v>
      </c>
      <c r="D331" s="47">
        <v>6670544</v>
      </c>
      <c r="E331" s="48">
        <v>5695134</v>
      </c>
      <c r="F331" s="48">
        <v>3829659.45</v>
      </c>
      <c r="G331" s="48">
        <v>3829659.45</v>
      </c>
      <c r="H331" s="48">
        <v>5695134</v>
      </c>
      <c r="I331" s="71"/>
    </row>
    <row r="332" spans="1:9" ht="38.25" outlineLevel="5" x14ac:dyDescent="0.25">
      <c r="A332" s="45" t="s">
        <v>334</v>
      </c>
      <c r="B332" s="46" t="s">
        <v>246</v>
      </c>
      <c r="C332" s="46" t="s">
        <v>262</v>
      </c>
      <c r="D332" s="47">
        <v>11872055.41</v>
      </c>
      <c r="E332" s="48">
        <v>11926094</v>
      </c>
      <c r="F332" s="48">
        <v>7893003</v>
      </c>
      <c r="G332" s="48">
        <v>7893003</v>
      </c>
      <c r="H332" s="48">
        <v>11926094</v>
      </c>
      <c r="I332" s="71"/>
    </row>
    <row r="333" spans="1:9" ht="25.5" outlineLevel="5" x14ac:dyDescent="0.25">
      <c r="A333" s="45" t="s">
        <v>338</v>
      </c>
      <c r="B333" s="46" t="s">
        <v>246</v>
      </c>
      <c r="C333" s="46" t="s">
        <v>263</v>
      </c>
      <c r="D333" s="47">
        <v>3399000</v>
      </c>
      <c r="E333" s="48">
        <v>2658000</v>
      </c>
      <c r="F333" s="48">
        <v>1158000</v>
      </c>
      <c r="G333" s="48">
        <v>1158000</v>
      </c>
      <c r="H333" s="48">
        <v>2658000</v>
      </c>
      <c r="I333" s="71"/>
    </row>
    <row r="334" spans="1:9" ht="51" outlineLevel="5" x14ac:dyDescent="0.25">
      <c r="A334" s="45" t="s">
        <v>545</v>
      </c>
      <c r="B334" s="46" t="s">
        <v>246</v>
      </c>
      <c r="C334" s="46" t="s">
        <v>264</v>
      </c>
      <c r="D334" s="47">
        <v>0</v>
      </c>
      <c r="E334" s="48">
        <v>6618890</v>
      </c>
      <c r="F334" s="48">
        <v>5108023.8600000003</v>
      </c>
      <c r="G334" s="48">
        <v>5108023.8600000003</v>
      </c>
      <c r="H334" s="48">
        <v>6618890</v>
      </c>
      <c r="I334" s="71"/>
    </row>
    <row r="335" spans="1:9" ht="63.75" outlineLevel="5" x14ac:dyDescent="0.25">
      <c r="A335" s="45" t="s">
        <v>546</v>
      </c>
      <c r="B335" s="46" t="s">
        <v>246</v>
      </c>
      <c r="C335" s="46" t="s">
        <v>265</v>
      </c>
      <c r="D335" s="47">
        <v>0</v>
      </c>
      <c r="E335" s="48">
        <v>1374938.5</v>
      </c>
      <c r="F335" s="48">
        <v>1061087.08</v>
      </c>
      <c r="G335" s="48">
        <v>1061087.08</v>
      </c>
      <c r="H335" s="48">
        <v>1374938.5</v>
      </c>
      <c r="I335" s="71"/>
    </row>
    <row r="336" spans="1:9" ht="25.5" outlineLevel="5" x14ac:dyDescent="0.25">
      <c r="A336" s="45" t="s">
        <v>547</v>
      </c>
      <c r="B336" s="46" t="s">
        <v>246</v>
      </c>
      <c r="C336" s="46" t="s">
        <v>266</v>
      </c>
      <c r="D336" s="47">
        <v>100000</v>
      </c>
      <c r="E336" s="48">
        <v>210000</v>
      </c>
      <c r="F336" s="48">
        <v>100000</v>
      </c>
      <c r="G336" s="48">
        <v>100000</v>
      </c>
      <c r="H336" s="48">
        <v>210000</v>
      </c>
      <c r="I336" s="71"/>
    </row>
    <row r="337" spans="1:9" ht="25.5" outlineLevel="5" x14ac:dyDescent="0.25">
      <c r="A337" s="45" t="s">
        <v>337</v>
      </c>
      <c r="B337" s="46" t="s">
        <v>246</v>
      </c>
      <c r="C337" s="46" t="s">
        <v>267</v>
      </c>
      <c r="D337" s="47">
        <v>8394931</v>
      </c>
      <c r="E337" s="48">
        <v>6297881.5</v>
      </c>
      <c r="F337" s="48">
        <v>5983013.5599999996</v>
      </c>
      <c r="G337" s="48">
        <v>5983013.5599999996</v>
      </c>
      <c r="H337" s="48">
        <v>6297881.5</v>
      </c>
      <c r="I337" s="71"/>
    </row>
    <row r="338" spans="1:9" ht="63.75" outlineLevel="5" x14ac:dyDescent="0.25">
      <c r="A338" s="45" t="s">
        <v>330</v>
      </c>
      <c r="B338" s="46" t="s">
        <v>246</v>
      </c>
      <c r="C338" s="46" t="s">
        <v>268</v>
      </c>
      <c r="D338" s="47">
        <v>325541.92</v>
      </c>
      <c r="E338" s="48">
        <v>250000</v>
      </c>
      <c r="F338" s="48">
        <v>107771</v>
      </c>
      <c r="G338" s="48">
        <v>107771</v>
      </c>
      <c r="H338" s="48">
        <v>250000</v>
      </c>
      <c r="I338" s="71"/>
    </row>
    <row r="339" spans="1:9" ht="63.75" outlineLevel="5" x14ac:dyDescent="0.25">
      <c r="A339" s="45" t="s">
        <v>464</v>
      </c>
      <c r="B339" s="50" t="s">
        <v>246</v>
      </c>
      <c r="C339" s="50" t="s">
        <v>592</v>
      </c>
      <c r="D339" s="47">
        <v>914136.03</v>
      </c>
      <c r="E339" s="48">
        <v>0</v>
      </c>
      <c r="F339" s="48">
        <v>0</v>
      </c>
      <c r="G339" s="48">
        <v>0</v>
      </c>
      <c r="H339" s="48">
        <v>0</v>
      </c>
      <c r="I339" s="71"/>
    </row>
    <row r="340" spans="1:9" ht="51" outlineLevel="5" x14ac:dyDescent="0.25">
      <c r="A340" s="45" t="s">
        <v>465</v>
      </c>
      <c r="B340" s="50" t="s">
        <v>246</v>
      </c>
      <c r="C340" s="50" t="s">
        <v>593</v>
      </c>
      <c r="D340" s="47">
        <v>520928.37</v>
      </c>
      <c r="E340" s="48">
        <v>0</v>
      </c>
      <c r="F340" s="48">
        <v>0</v>
      </c>
      <c r="G340" s="48">
        <v>0</v>
      </c>
      <c r="H340" s="48">
        <v>0</v>
      </c>
      <c r="I340" s="71"/>
    </row>
    <row r="341" spans="1:9" ht="38.25" outlineLevel="5" x14ac:dyDescent="0.25">
      <c r="A341" s="45" t="s">
        <v>331</v>
      </c>
      <c r="B341" s="46" t="s">
        <v>246</v>
      </c>
      <c r="C341" s="46" t="s">
        <v>269</v>
      </c>
      <c r="D341" s="47">
        <v>12907768</v>
      </c>
      <c r="E341" s="48">
        <v>14741244</v>
      </c>
      <c r="F341" s="48">
        <v>12388530</v>
      </c>
      <c r="G341" s="48">
        <v>12388530</v>
      </c>
      <c r="H341" s="48">
        <v>14741244</v>
      </c>
      <c r="I341" s="71"/>
    </row>
    <row r="342" spans="1:9" ht="38.25" outlineLevel="5" x14ac:dyDescent="0.25">
      <c r="A342" s="45" t="s">
        <v>332</v>
      </c>
      <c r="B342" s="46" t="s">
        <v>246</v>
      </c>
      <c r="C342" s="46" t="s">
        <v>270</v>
      </c>
      <c r="D342" s="47">
        <v>1778400</v>
      </c>
      <c r="E342" s="48">
        <v>1774199</v>
      </c>
      <c r="F342" s="48">
        <v>1325980</v>
      </c>
      <c r="G342" s="48">
        <v>1325980</v>
      </c>
      <c r="H342" s="48">
        <v>1774199</v>
      </c>
      <c r="I342" s="71"/>
    </row>
    <row r="343" spans="1:9" ht="38.25" outlineLevel="5" x14ac:dyDescent="0.25">
      <c r="A343" s="45" t="s">
        <v>333</v>
      </c>
      <c r="B343" s="46" t="s">
        <v>246</v>
      </c>
      <c r="C343" s="46" t="s">
        <v>271</v>
      </c>
      <c r="D343" s="47">
        <v>1376900</v>
      </c>
      <c r="E343" s="48">
        <v>1119576</v>
      </c>
      <c r="F343" s="48">
        <v>993779.5</v>
      </c>
      <c r="G343" s="48">
        <v>993779.5</v>
      </c>
      <c r="H343" s="48">
        <v>1119576</v>
      </c>
      <c r="I343" s="71"/>
    </row>
    <row r="344" spans="1:9" ht="38.25" outlineLevel="5" x14ac:dyDescent="0.25">
      <c r="A344" s="45" t="s">
        <v>334</v>
      </c>
      <c r="B344" s="46" t="s">
        <v>246</v>
      </c>
      <c r="C344" s="46" t="s">
        <v>272</v>
      </c>
      <c r="D344" s="47">
        <v>1347900</v>
      </c>
      <c r="E344" s="48">
        <v>1617653</v>
      </c>
      <c r="F344" s="48">
        <v>1182078</v>
      </c>
      <c r="G344" s="48">
        <v>1182078</v>
      </c>
      <c r="H344" s="48">
        <v>1617653</v>
      </c>
      <c r="I344" s="71"/>
    </row>
    <row r="345" spans="1:9" ht="25.5" outlineLevel="5" x14ac:dyDescent="0.25">
      <c r="A345" s="45" t="s">
        <v>338</v>
      </c>
      <c r="B345" s="50" t="s">
        <v>246</v>
      </c>
      <c r="C345" s="50" t="s">
        <v>594</v>
      </c>
      <c r="D345" s="47">
        <v>1650000</v>
      </c>
      <c r="E345" s="48">
        <v>0</v>
      </c>
      <c r="F345" s="48">
        <v>0</v>
      </c>
      <c r="G345" s="48">
        <v>0</v>
      </c>
      <c r="H345" s="48">
        <v>0</v>
      </c>
      <c r="I345" s="71"/>
    </row>
    <row r="346" spans="1:9" ht="25.5" outlineLevel="5" x14ac:dyDescent="0.25">
      <c r="A346" s="41" t="s">
        <v>410</v>
      </c>
      <c r="B346" s="42" t="s">
        <v>273</v>
      </c>
      <c r="C346" s="42" t="s">
        <v>4</v>
      </c>
      <c r="D346" s="43">
        <f>SUM(D347:D362)</f>
        <v>43405095.539999999</v>
      </c>
      <c r="E346" s="43">
        <f t="shared" ref="E346:H346" si="34">SUM(E347:E362)</f>
        <v>40478481.350000001</v>
      </c>
      <c r="F346" s="43">
        <f t="shared" si="34"/>
        <v>31658155.920000002</v>
      </c>
      <c r="G346" s="43">
        <f t="shared" si="34"/>
        <v>31658155.920000002</v>
      </c>
      <c r="H346" s="43">
        <f t="shared" si="34"/>
        <v>39400280.350000001</v>
      </c>
      <c r="I346" s="71"/>
    </row>
    <row r="347" spans="1:9" ht="38.25" outlineLevel="5" x14ac:dyDescent="0.25">
      <c r="A347" s="45" t="s">
        <v>540</v>
      </c>
      <c r="B347" s="50" t="s">
        <v>273</v>
      </c>
      <c r="C347" s="50" t="s">
        <v>595</v>
      </c>
      <c r="D347" s="47">
        <v>121000</v>
      </c>
      <c r="E347" s="48">
        <v>0</v>
      </c>
      <c r="F347" s="48">
        <v>0</v>
      </c>
      <c r="G347" s="48">
        <v>0</v>
      </c>
      <c r="H347" s="48">
        <v>0</v>
      </c>
      <c r="I347" s="71"/>
    </row>
    <row r="348" spans="1:9" ht="38.25" outlineLevel="5" x14ac:dyDescent="0.25">
      <c r="A348" s="45" t="s">
        <v>540</v>
      </c>
      <c r="B348" s="50" t="s">
        <v>273</v>
      </c>
      <c r="C348" s="50" t="s">
        <v>596</v>
      </c>
      <c r="D348" s="47">
        <v>15000</v>
      </c>
      <c r="E348" s="48">
        <v>0</v>
      </c>
      <c r="F348" s="48">
        <v>0</v>
      </c>
      <c r="G348" s="48">
        <v>0</v>
      </c>
      <c r="H348" s="48">
        <v>0</v>
      </c>
      <c r="I348" s="71"/>
    </row>
    <row r="349" spans="1:9" ht="38.25" outlineLevel="5" x14ac:dyDescent="0.25">
      <c r="A349" s="45" t="s">
        <v>548</v>
      </c>
      <c r="B349" s="46" t="s">
        <v>273</v>
      </c>
      <c r="C349" s="46" t="s">
        <v>274</v>
      </c>
      <c r="D349" s="47">
        <v>0</v>
      </c>
      <c r="E349" s="48">
        <v>3128201</v>
      </c>
      <c r="F349" s="48">
        <v>2050000</v>
      </c>
      <c r="G349" s="48">
        <v>2050000</v>
      </c>
      <c r="H349" s="48">
        <f>3128201-1078201</f>
        <v>2050000</v>
      </c>
      <c r="I349" s="71"/>
    </row>
    <row r="350" spans="1:9" ht="25.5" outlineLevel="5" x14ac:dyDescent="0.25">
      <c r="A350" s="45" t="s">
        <v>329</v>
      </c>
      <c r="B350" s="46" t="s">
        <v>273</v>
      </c>
      <c r="C350" s="46" t="s">
        <v>275</v>
      </c>
      <c r="D350" s="47">
        <v>1479177</v>
      </c>
      <c r="E350" s="48">
        <v>945949</v>
      </c>
      <c r="F350" s="48">
        <v>945949</v>
      </c>
      <c r="G350" s="48">
        <v>945949</v>
      </c>
      <c r="H350" s="48">
        <v>945949</v>
      </c>
      <c r="I350" s="71"/>
    </row>
    <row r="351" spans="1:9" ht="63.75" outlineLevel="5" x14ac:dyDescent="0.25">
      <c r="A351" s="45" t="s">
        <v>330</v>
      </c>
      <c r="B351" s="46" t="s">
        <v>273</v>
      </c>
      <c r="C351" s="46" t="s">
        <v>276</v>
      </c>
      <c r="D351" s="47">
        <v>221204.65</v>
      </c>
      <c r="E351" s="48">
        <v>350000</v>
      </c>
      <c r="F351" s="48">
        <v>242677.91</v>
      </c>
      <c r="G351" s="48">
        <v>242677.91</v>
      </c>
      <c r="H351" s="48">
        <v>350000</v>
      </c>
      <c r="I351" s="71"/>
    </row>
    <row r="352" spans="1:9" ht="38.25" outlineLevel="5" x14ac:dyDescent="0.25">
      <c r="A352" s="45" t="s">
        <v>331</v>
      </c>
      <c r="B352" s="46" t="s">
        <v>273</v>
      </c>
      <c r="C352" s="46" t="s">
        <v>277</v>
      </c>
      <c r="D352" s="47">
        <v>16333778.630000001</v>
      </c>
      <c r="E352" s="48">
        <v>17768808.23</v>
      </c>
      <c r="F352" s="48">
        <v>14665700</v>
      </c>
      <c r="G352" s="48">
        <v>14665700</v>
      </c>
      <c r="H352" s="48">
        <v>17768808.23</v>
      </c>
      <c r="I352" s="71"/>
    </row>
    <row r="353" spans="1:9" ht="38.25" outlineLevel="5" x14ac:dyDescent="0.25">
      <c r="A353" s="45" t="s">
        <v>332</v>
      </c>
      <c r="B353" s="46" t="s">
        <v>273</v>
      </c>
      <c r="C353" s="46" t="s">
        <v>278</v>
      </c>
      <c r="D353" s="47">
        <v>60000</v>
      </c>
      <c r="E353" s="48">
        <v>50000</v>
      </c>
      <c r="F353" s="48">
        <v>37500</v>
      </c>
      <c r="G353" s="48">
        <v>37500</v>
      </c>
      <c r="H353" s="48">
        <v>50000</v>
      </c>
      <c r="I353" s="71"/>
    </row>
    <row r="354" spans="1:9" ht="38.25" outlineLevel="5" x14ac:dyDescent="0.25">
      <c r="A354" s="45" t="s">
        <v>334</v>
      </c>
      <c r="B354" s="46" t="s">
        <v>273</v>
      </c>
      <c r="C354" s="46" t="s">
        <v>279</v>
      </c>
      <c r="D354" s="47">
        <v>1609350</v>
      </c>
      <c r="E354" s="48">
        <v>1298200</v>
      </c>
      <c r="F354" s="48">
        <v>1174850</v>
      </c>
      <c r="G354" s="48">
        <v>1174850</v>
      </c>
      <c r="H354" s="48">
        <v>1298200</v>
      </c>
      <c r="I354" s="71"/>
    </row>
    <row r="355" spans="1:9" ht="63.75" outlineLevel="5" x14ac:dyDescent="0.25">
      <c r="A355" s="45" t="s">
        <v>330</v>
      </c>
      <c r="B355" s="46" t="s">
        <v>273</v>
      </c>
      <c r="C355" s="46" t="s">
        <v>280</v>
      </c>
      <c r="D355" s="47">
        <v>384814.49</v>
      </c>
      <c r="E355" s="48">
        <v>411000</v>
      </c>
      <c r="F355" s="48">
        <v>82733.009999999995</v>
      </c>
      <c r="G355" s="48">
        <v>82733.009999999995</v>
      </c>
      <c r="H355" s="48">
        <v>411000</v>
      </c>
      <c r="I355" s="71"/>
    </row>
    <row r="356" spans="1:9" ht="63.75" outlineLevel="5" x14ac:dyDescent="0.25">
      <c r="A356" s="45" t="s">
        <v>464</v>
      </c>
      <c r="B356" s="50" t="s">
        <v>273</v>
      </c>
      <c r="C356" s="50" t="s">
        <v>597</v>
      </c>
      <c r="D356" s="47">
        <v>240425.46</v>
      </c>
      <c r="E356" s="48">
        <v>0</v>
      </c>
      <c r="F356" s="48">
        <v>0</v>
      </c>
      <c r="G356" s="48">
        <v>0</v>
      </c>
      <c r="H356" s="48">
        <v>0</v>
      </c>
      <c r="I356" s="71"/>
    </row>
    <row r="357" spans="1:9" ht="51" outlineLevel="1" x14ac:dyDescent="0.25">
      <c r="A357" s="45" t="s">
        <v>465</v>
      </c>
      <c r="B357" s="50" t="s">
        <v>273</v>
      </c>
      <c r="C357" s="50" t="s">
        <v>598</v>
      </c>
      <c r="D357" s="47">
        <v>137008.54</v>
      </c>
      <c r="E357" s="48">
        <v>0</v>
      </c>
      <c r="F357" s="48">
        <v>0</v>
      </c>
      <c r="G357" s="48">
        <v>0</v>
      </c>
      <c r="H357" s="48">
        <v>0</v>
      </c>
      <c r="I357" s="71"/>
    </row>
    <row r="358" spans="1:9" ht="38.25" outlineLevel="1" x14ac:dyDescent="0.25">
      <c r="A358" s="45" t="s">
        <v>331</v>
      </c>
      <c r="B358" s="46" t="s">
        <v>273</v>
      </c>
      <c r="C358" s="46" t="s">
        <v>281</v>
      </c>
      <c r="D358" s="47">
        <v>17791626.77</v>
      </c>
      <c r="E358" s="48">
        <v>12298650.99</v>
      </c>
      <c r="F358" s="48">
        <v>9622066</v>
      </c>
      <c r="G358" s="48">
        <v>9622066</v>
      </c>
      <c r="H358" s="48">
        <v>12298650.99</v>
      </c>
      <c r="I358" s="71"/>
    </row>
    <row r="359" spans="1:9" ht="38.25" outlineLevel="1" x14ac:dyDescent="0.25">
      <c r="A359" s="45" t="s">
        <v>332</v>
      </c>
      <c r="B359" s="46" t="s">
        <v>273</v>
      </c>
      <c r="C359" s="46" t="s">
        <v>282</v>
      </c>
      <c r="D359" s="47">
        <v>971100</v>
      </c>
      <c r="E359" s="48">
        <v>500900</v>
      </c>
      <c r="F359" s="48">
        <v>438483</v>
      </c>
      <c r="G359" s="48">
        <v>438483</v>
      </c>
      <c r="H359" s="48">
        <v>500900</v>
      </c>
      <c r="I359" s="71"/>
    </row>
    <row r="360" spans="1:9" ht="38.25" outlineLevel="5" x14ac:dyDescent="0.25">
      <c r="A360" s="45" t="s">
        <v>333</v>
      </c>
      <c r="B360" s="50" t="s">
        <v>273</v>
      </c>
      <c r="C360" s="50" t="s">
        <v>599</v>
      </c>
      <c r="D360" s="47">
        <v>468300</v>
      </c>
      <c r="E360" s="48"/>
      <c r="F360" s="48"/>
      <c r="G360" s="48"/>
      <c r="H360" s="48"/>
      <c r="I360" s="71"/>
    </row>
    <row r="361" spans="1:9" ht="38.25" outlineLevel="5" x14ac:dyDescent="0.25">
      <c r="A361" s="45" t="s">
        <v>334</v>
      </c>
      <c r="B361" s="46" t="s">
        <v>273</v>
      </c>
      <c r="C361" s="46" t="s">
        <v>283</v>
      </c>
      <c r="D361" s="47">
        <v>3572310</v>
      </c>
      <c r="E361" s="48">
        <v>3330772.13</v>
      </c>
      <c r="F361" s="48">
        <v>2003197</v>
      </c>
      <c r="G361" s="48">
        <v>2003197</v>
      </c>
      <c r="H361" s="48">
        <v>3330772.13</v>
      </c>
      <c r="I361" s="71"/>
    </row>
    <row r="362" spans="1:9" ht="38.25" outlineLevel="5" x14ac:dyDescent="0.25">
      <c r="A362" s="45" t="s">
        <v>540</v>
      </c>
      <c r="B362" s="46" t="s">
        <v>273</v>
      </c>
      <c r="C362" s="46" t="s">
        <v>284</v>
      </c>
      <c r="D362" s="47">
        <v>0</v>
      </c>
      <c r="E362" s="48">
        <v>396000</v>
      </c>
      <c r="F362" s="48">
        <v>395000</v>
      </c>
      <c r="G362" s="48">
        <v>395000</v>
      </c>
      <c r="H362" s="48">
        <v>396000</v>
      </c>
      <c r="I362" s="71"/>
    </row>
    <row r="363" spans="1:9" outlineLevel="5" x14ac:dyDescent="0.25">
      <c r="A363" s="38" t="s">
        <v>549</v>
      </c>
      <c r="B363" s="39" t="s">
        <v>285</v>
      </c>
      <c r="C363" s="39" t="s">
        <v>4</v>
      </c>
      <c r="D363" s="40">
        <f>D364+D366+D373+D382</f>
        <v>76917117.209999993</v>
      </c>
      <c r="E363" s="40">
        <f t="shared" ref="E363:H363" si="35">E364+E366+E373+E382</f>
        <v>100815191.01000001</v>
      </c>
      <c r="F363" s="40">
        <f t="shared" si="35"/>
        <v>62271011.500000007</v>
      </c>
      <c r="G363" s="40">
        <f t="shared" si="35"/>
        <v>54597318.089999989</v>
      </c>
      <c r="H363" s="40">
        <f t="shared" si="35"/>
        <v>95728191.010000005</v>
      </c>
      <c r="I363" s="71"/>
    </row>
    <row r="364" spans="1:9" outlineLevel="5" x14ac:dyDescent="0.25">
      <c r="A364" s="41" t="s">
        <v>411</v>
      </c>
      <c r="B364" s="42" t="s">
        <v>286</v>
      </c>
      <c r="C364" s="42" t="s">
        <v>4</v>
      </c>
      <c r="D364" s="43">
        <f>D365</f>
        <v>5462943.8700000001</v>
      </c>
      <c r="E364" s="43">
        <f t="shared" ref="E364:H364" si="36">E365</f>
        <v>5748720</v>
      </c>
      <c r="F364" s="43">
        <f t="shared" si="36"/>
        <v>4725907.3</v>
      </c>
      <c r="G364" s="43">
        <f t="shared" si="36"/>
        <v>4725907.3</v>
      </c>
      <c r="H364" s="43">
        <f t="shared" si="36"/>
        <v>5748720</v>
      </c>
      <c r="I364" s="71"/>
    </row>
    <row r="365" spans="1:9" outlineLevel="5" x14ac:dyDescent="0.25">
      <c r="A365" s="45" t="s">
        <v>550</v>
      </c>
      <c r="B365" s="46" t="s">
        <v>286</v>
      </c>
      <c r="C365" s="46" t="s">
        <v>287</v>
      </c>
      <c r="D365" s="47">
        <v>5462943.8700000001</v>
      </c>
      <c r="E365" s="48">
        <v>5748720</v>
      </c>
      <c r="F365" s="48">
        <v>4725907.3</v>
      </c>
      <c r="G365" s="48">
        <v>4725907.3</v>
      </c>
      <c r="H365" s="48">
        <v>5748720</v>
      </c>
      <c r="I365" s="71"/>
    </row>
    <row r="366" spans="1:9" outlineLevel="5" x14ac:dyDescent="0.25">
      <c r="A366" s="41" t="s">
        <v>412</v>
      </c>
      <c r="B366" s="42" t="s">
        <v>288</v>
      </c>
      <c r="C366" s="42" t="s">
        <v>4</v>
      </c>
      <c r="D366" s="43">
        <f>SUM(D367:D372)</f>
        <v>14095079.710000001</v>
      </c>
      <c r="E366" s="43">
        <f t="shared" ref="E366:H366" si="37">SUM(E367:E372)</f>
        <v>14950800</v>
      </c>
      <c r="F366" s="43">
        <f t="shared" si="37"/>
        <v>11048892.5</v>
      </c>
      <c r="G366" s="43">
        <f t="shared" si="37"/>
        <v>10210250.77</v>
      </c>
      <c r="H366" s="43">
        <f t="shared" si="37"/>
        <v>13546200</v>
      </c>
      <c r="I366" s="71"/>
    </row>
    <row r="367" spans="1:9" ht="38.25" outlineLevel="5" x14ac:dyDescent="0.25">
      <c r="A367" s="45" t="s">
        <v>551</v>
      </c>
      <c r="B367" s="46" t="s">
        <v>288</v>
      </c>
      <c r="C367" s="46" t="s">
        <v>289</v>
      </c>
      <c r="D367" s="47">
        <v>203993.66</v>
      </c>
      <c r="E367" s="48">
        <v>407400</v>
      </c>
      <c r="F367" s="48">
        <v>244792.5</v>
      </c>
      <c r="G367" s="48">
        <v>244792.5</v>
      </c>
      <c r="H367" s="48">
        <v>407400</v>
      </c>
      <c r="I367" s="71"/>
    </row>
    <row r="368" spans="1:9" ht="76.5" outlineLevel="5" x14ac:dyDescent="0.25">
      <c r="A368" s="45" t="s">
        <v>552</v>
      </c>
      <c r="B368" s="46" t="s">
        <v>288</v>
      </c>
      <c r="C368" s="46" t="s">
        <v>290</v>
      </c>
      <c r="D368" s="47">
        <v>2393000</v>
      </c>
      <c r="E368" s="48">
        <v>2507700</v>
      </c>
      <c r="F368" s="48">
        <v>1773000</v>
      </c>
      <c r="G368" s="48">
        <v>1616973.43</v>
      </c>
      <c r="H368" s="48">
        <v>2507700</v>
      </c>
      <c r="I368" s="71"/>
    </row>
    <row r="369" spans="1:9" ht="76.5" outlineLevel="5" x14ac:dyDescent="0.25">
      <c r="A369" s="45" t="s">
        <v>553</v>
      </c>
      <c r="B369" s="46" t="s">
        <v>288</v>
      </c>
      <c r="C369" s="46" t="s">
        <v>291</v>
      </c>
      <c r="D369" s="47">
        <v>33800</v>
      </c>
      <c r="E369" s="48">
        <v>41600</v>
      </c>
      <c r="F369" s="48">
        <v>41600</v>
      </c>
      <c r="G369" s="48">
        <v>41597.9</v>
      </c>
      <c r="H369" s="48">
        <v>41600</v>
      </c>
      <c r="I369" s="71"/>
    </row>
    <row r="370" spans="1:9" ht="140.25" outlineLevel="5" x14ac:dyDescent="0.25">
      <c r="A370" s="45" t="s">
        <v>554</v>
      </c>
      <c r="B370" s="46" t="s">
        <v>288</v>
      </c>
      <c r="C370" s="46" t="s">
        <v>292</v>
      </c>
      <c r="D370" s="47">
        <v>523400</v>
      </c>
      <c r="E370" s="48">
        <v>523400</v>
      </c>
      <c r="F370" s="48">
        <v>523400</v>
      </c>
      <c r="G370" s="48">
        <v>198415.7</v>
      </c>
      <c r="H370" s="48">
        <v>523400</v>
      </c>
      <c r="I370" s="71"/>
    </row>
    <row r="371" spans="1:9" ht="76.5" outlineLevel="5" x14ac:dyDescent="0.25">
      <c r="A371" s="45" t="s">
        <v>555</v>
      </c>
      <c r="B371" s="46" t="s">
        <v>288</v>
      </c>
      <c r="C371" s="46" t="s">
        <v>293</v>
      </c>
      <c r="D371" s="47">
        <v>32519.91</v>
      </c>
      <c r="E371" s="48">
        <v>66100</v>
      </c>
      <c r="F371" s="48">
        <v>66100</v>
      </c>
      <c r="G371" s="48">
        <v>48454.080000000002</v>
      </c>
      <c r="H371" s="48">
        <v>66100</v>
      </c>
      <c r="I371" s="71"/>
    </row>
    <row r="372" spans="1:9" ht="76.5" outlineLevel="5" x14ac:dyDescent="0.25">
      <c r="A372" s="45" t="s">
        <v>556</v>
      </c>
      <c r="B372" s="46" t="s">
        <v>288</v>
      </c>
      <c r="C372" s="46" t="s">
        <v>294</v>
      </c>
      <c r="D372" s="47">
        <v>10908366.140000001</v>
      </c>
      <c r="E372" s="48">
        <v>11404600</v>
      </c>
      <c r="F372" s="48">
        <v>8400000</v>
      </c>
      <c r="G372" s="48">
        <v>8060017.1600000001</v>
      </c>
      <c r="H372" s="48">
        <f>11404600-1404600</f>
        <v>10000000</v>
      </c>
      <c r="I372" s="71"/>
    </row>
    <row r="373" spans="1:9" outlineLevel="5" x14ac:dyDescent="0.25">
      <c r="A373" s="41" t="s">
        <v>413</v>
      </c>
      <c r="B373" s="42" t="s">
        <v>295</v>
      </c>
      <c r="C373" s="42" t="s">
        <v>4</v>
      </c>
      <c r="D373" s="43">
        <f>SUM(D374:D381)</f>
        <v>56450316.859999999</v>
      </c>
      <c r="E373" s="43">
        <f t="shared" ref="E373:H373" si="38">SUM(E374:E381)</f>
        <v>78814300</v>
      </c>
      <c r="F373" s="43">
        <f t="shared" si="38"/>
        <v>46216225.550000004</v>
      </c>
      <c r="G373" s="43">
        <f t="shared" si="38"/>
        <v>39381173.86999999</v>
      </c>
      <c r="H373" s="43">
        <f t="shared" si="38"/>
        <v>75131900</v>
      </c>
      <c r="I373" s="71"/>
    </row>
    <row r="374" spans="1:9" s="31" customFormat="1" ht="127.5" x14ac:dyDescent="0.2">
      <c r="A374" s="45" t="s">
        <v>557</v>
      </c>
      <c r="B374" s="46" t="s">
        <v>295</v>
      </c>
      <c r="C374" s="46" t="s">
        <v>296</v>
      </c>
      <c r="D374" s="47">
        <v>506876.63</v>
      </c>
      <c r="E374" s="48">
        <v>596900</v>
      </c>
      <c r="F374" s="48">
        <v>337500</v>
      </c>
      <c r="G374" s="48">
        <v>303261.7</v>
      </c>
      <c r="H374" s="48">
        <v>596900</v>
      </c>
      <c r="I374" s="71"/>
    </row>
    <row r="375" spans="1:9" ht="76.5" outlineLevel="1" x14ac:dyDescent="0.25">
      <c r="A375" s="45" t="s">
        <v>558</v>
      </c>
      <c r="B375" s="46" t="s">
        <v>295</v>
      </c>
      <c r="C375" s="46" t="s">
        <v>297</v>
      </c>
      <c r="D375" s="47">
        <v>20266068.739999998</v>
      </c>
      <c r="E375" s="48">
        <v>23877400</v>
      </c>
      <c r="F375" s="48">
        <v>13500000</v>
      </c>
      <c r="G375" s="48">
        <v>10035638.83</v>
      </c>
      <c r="H375" s="48">
        <v>23877400</v>
      </c>
      <c r="I375" s="71"/>
    </row>
    <row r="376" spans="1:9" ht="51" outlineLevel="5" x14ac:dyDescent="0.25">
      <c r="A376" s="45" t="s">
        <v>559</v>
      </c>
      <c r="B376" s="46" t="s">
        <v>295</v>
      </c>
      <c r="C376" s="46" t="s">
        <v>298</v>
      </c>
      <c r="D376" s="47">
        <v>23811860.68</v>
      </c>
      <c r="E376" s="48">
        <v>35583600</v>
      </c>
      <c r="F376" s="48">
        <v>23714000</v>
      </c>
      <c r="G376" s="48">
        <v>20887815.27</v>
      </c>
      <c r="H376" s="48">
        <v>35583600</v>
      </c>
      <c r="I376" s="71"/>
    </row>
    <row r="377" spans="1:9" ht="89.25" outlineLevel="1" x14ac:dyDescent="0.25">
      <c r="A377" s="45" t="s">
        <v>560</v>
      </c>
      <c r="B377" s="46" t="s">
        <v>295</v>
      </c>
      <c r="C377" s="46" t="s">
        <v>299</v>
      </c>
      <c r="D377" s="47">
        <v>40200</v>
      </c>
      <c r="E377" s="48">
        <v>81800</v>
      </c>
      <c r="F377" s="48">
        <v>46800</v>
      </c>
      <c r="G377" s="48">
        <v>33976.58</v>
      </c>
      <c r="H377" s="48">
        <v>81800</v>
      </c>
      <c r="I377" s="71"/>
    </row>
    <row r="378" spans="1:9" ht="102" outlineLevel="5" x14ac:dyDescent="0.25">
      <c r="A378" s="45" t="s">
        <v>561</v>
      </c>
      <c r="B378" s="46" t="s">
        <v>295</v>
      </c>
      <c r="C378" s="46" t="s">
        <v>300</v>
      </c>
      <c r="D378" s="47">
        <v>6302242.3899999997</v>
      </c>
      <c r="E378" s="48">
        <v>6608000</v>
      </c>
      <c r="F378" s="48">
        <v>5604040</v>
      </c>
      <c r="G378" s="48">
        <v>5270789.54</v>
      </c>
      <c r="H378" s="48">
        <v>6608000</v>
      </c>
      <c r="I378" s="71"/>
    </row>
    <row r="379" spans="1:9" ht="102" outlineLevel="5" x14ac:dyDescent="0.25">
      <c r="A379" s="45" t="s">
        <v>562</v>
      </c>
      <c r="B379" s="46" t="s">
        <v>295</v>
      </c>
      <c r="C379" s="46" t="s">
        <v>301</v>
      </c>
      <c r="D379" s="47">
        <v>336439.35</v>
      </c>
      <c r="E379" s="48">
        <v>427200</v>
      </c>
      <c r="F379" s="48">
        <v>305829.46000000002</v>
      </c>
      <c r="G379" s="48">
        <v>303856.01</v>
      </c>
      <c r="H379" s="48">
        <v>427200</v>
      </c>
      <c r="I379" s="71"/>
    </row>
    <row r="380" spans="1:9" ht="51" outlineLevel="5" x14ac:dyDescent="0.25">
      <c r="A380" s="45" t="s">
        <v>563</v>
      </c>
      <c r="B380" s="46" t="s">
        <v>295</v>
      </c>
      <c r="C380" s="46" t="s">
        <v>302</v>
      </c>
      <c r="D380" s="47">
        <v>1812526.46</v>
      </c>
      <c r="E380" s="48">
        <v>1888000</v>
      </c>
      <c r="F380" s="48">
        <v>1565739.59</v>
      </c>
      <c r="G380" s="48">
        <v>1403519.44</v>
      </c>
      <c r="H380" s="48">
        <v>1888000</v>
      </c>
      <c r="I380" s="71"/>
    </row>
    <row r="381" spans="1:9" ht="63.75" outlineLevel="5" x14ac:dyDescent="0.25">
      <c r="A381" s="45" t="s">
        <v>564</v>
      </c>
      <c r="B381" s="46" t="s">
        <v>295</v>
      </c>
      <c r="C381" s="46" t="s">
        <v>303</v>
      </c>
      <c r="D381" s="47">
        <v>3374102.61</v>
      </c>
      <c r="E381" s="48">
        <v>9751400</v>
      </c>
      <c r="F381" s="48">
        <v>1142316.5</v>
      </c>
      <c r="G381" s="48">
        <v>1142316.5</v>
      </c>
      <c r="H381" s="48">
        <v>6069000</v>
      </c>
      <c r="I381" s="71"/>
    </row>
    <row r="382" spans="1:9" ht="25.5" outlineLevel="5" x14ac:dyDescent="0.25">
      <c r="A382" s="41" t="s">
        <v>607</v>
      </c>
      <c r="B382" s="53" t="s">
        <v>304</v>
      </c>
      <c r="C382" s="53" t="s">
        <v>4</v>
      </c>
      <c r="D382" s="43">
        <f>D383</f>
        <v>908776.77</v>
      </c>
      <c r="E382" s="43">
        <f t="shared" ref="E382:H382" si="39">E383</f>
        <v>1301371.01</v>
      </c>
      <c r="F382" s="43">
        <f t="shared" si="39"/>
        <v>279986.15000000002</v>
      </c>
      <c r="G382" s="43">
        <f t="shared" si="39"/>
        <v>279986.15000000002</v>
      </c>
      <c r="H382" s="43">
        <f t="shared" si="39"/>
        <v>1301371.01</v>
      </c>
      <c r="I382" s="71"/>
    </row>
    <row r="383" spans="1:9" ht="38.25" outlineLevel="5" x14ac:dyDescent="0.25">
      <c r="A383" s="45" t="s">
        <v>565</v>
      </c>
      <c r="B383" s="46" t="s">
        <v>304</v>
      </c>
      <c r="C383" s="46" t="s">
        <v>305</v>
      </c>
      <c r="D383" s="47">
        <v>908776.77</v>
      </c>
      <c r="E383" s="48">
        <v>1301371.01</v>
      </c>
      <c r="F383" s="48">
        <v>279986.15000000002</v>
      </c>
      <c r="G383" s="48">
        <v>279986.15000000002</v>
      </c>
      <c r="H383" s="48">
        <v>1301371.01</v>
      </c>
      <c r="I383" s="71"/>
    </row>
    <row r="384" spans="1:9" outlineLevel="1" x14ac:dyDescent="0.25">
      <c r="A384" s="38" t="s">
        <v>566</v>
      </c>
      <c r="B384" s="39" t="s">
        <v>306</v>
      </c>
      <c r="C384" s="39" t="s">
        <v>4</v>
      </c>
      <c r="D384" s="40">
        <f>D385</f>
        <v>4668196.4800000004</v>
      </c>
      <c r="E384" s="40">
        <f t="shared" ref="E384:H384" si="40">E385</f>
        <v>6481313.3800000008</v>
      </c>
      <c r="F384" s="40">
        <f t="shared" si="40"/>
        <v>4809706.87</v>
      </c>
      <c r="G384" s="40">
        <f t="shared" si="40"/>
        <v>4809706.87</v>
      </c>
      <c r="H384" s="40">
        <f t="shared" si="40"/>
        <v>6481313.3800000008</v>
      </c>
      <c r="I384" s="71"/>
    </row>
    <row r="385" spans="1:9" ht="25.5" outlineLevel="5" x14ac:dyDescent="0.25">
      <c r="A385" s="41" t="s">
        <v>414</v>
      </c>
      <c r="B385" s="42" t="s">
        <v>307</v>
      </c>
      <c r="C385" s="42" t="s">
        <v>4</v>
      </c>
      <c r="D385" s="43">
        <f>SUM(D386:D394)</f>
        <v>4668196.4800000004</v>
      </c>
      <c r="E385" s="43">
        <f t="shared" ref="E385:H385" si="41">SUM(E386:E394)</f>
        <v>6481313.3800000008</v>
      </c>
      <c r="F385" s="43">
        <f t="shared" si="41"/>
        <v>4809706.87</v>
      </c>
      <c r="G385" s="43">
        <f t="shared" si="41"/>
        <v>4809706.87</v>
      </c>
      <c r="H385" s="43">
        <f t="shared" si="41"/>
        <v>6481313.3800000008</v>
      </c>
      <c r="I385" s="71"/>
    </row>
    <row r="386" spans="1:9" ht="63.75" outlineLevel="5" x14ac:dyDescent="0.25">
      <c r="A386" s="45" t="s">
        <v>330</v>
      </c>
      <c r="B386" s="46" t="s">
        <v>307</v>
      </c>
      <c r="C386" s="46" t="s">
        <v>308</v>
      </c>
      <c r="D386" s="47">
        <v>0</v>
      </c>
      <c r="E386" s="48">
        <v>50000</v>
      </c>
      <c r="F386" s="48">
        <v>28667.46</v>
      </c>
      <c r="G386" s="48">
        <v>28667.46</v>
      </c>
      <c r="H386" s="48">
        <v>50000</v>
      </c>
      <c r="I386" s="71"/>
    </row>
    <row r="387" spans="1:9" ht="38.25" outlineLevel="5" x14ac:dyDescent="0.25">
      <c r="A387" s="45" t="s">
        <v>331</v>
      </c>
      <c r="B387" s="46" t="s">
        <v>307</v>
      </c>
      <c r="C387" s="46" t="s">
        <v>309</v>
      </c>
      <c r="D387" s="47">
        <v>1396312.87</v>
      </c>
      <c r="E387" s="48">
        <v>4167003.32</v>
      </c>
      <c r="F387" s="48">
        <v>3463482.61</v>
      </c>
      <c r="G387" s="48">
        <v>3463482.61</v>
      </c>
      <c r="H387" s="48">
        <v>4167003.32</v>
      </c>
      <c r="I387" s="71"/>
    </row>
    <row r="388" spans="1:9" ht="38.25" outlineLevel="5" x14ac:dyDescent="0.25">
      <c r="A388" s="45" t="s">
        <v>332</v>
      </c>
      <c r="B388" s="46" t="s">
        <v>307</v>
      </c>
      <c r="C388" s="46" t="s">
        <v>310</v>
      </c>
      <c r="D388" s="47">
        <v>0</v>
      </c>
      <c r="E388" s="48">
        <v>242836.41</v>
      </c>
      <c r="F388" s="48">
        <v>165018.56</v>
      </c>
      <c r="G388" s="48">
        <v>165018.56</v>
      </c>
      <c r="H388" s="48">
        <v>242836.41</v>
      </c>
      <c r="I388" s="71"/>
    </row>
    <row r="389" spans="1:9" ht="38.25" outlineLevel="5" x14ac:dyDescent="0.25">
      <c r="A389" s="45" t="s">
        <v>333</v>
      </c>
      <c r="B389" s="46" t="s">
        <v>307</v>
      </c>
      <c r="C389" s="46" t="s">
        <v>311</v>
      </c>
      <c r="D389" s="47">
        <v>52086.12</v>
      </c>
      <c r="E389" s="48">
        <v>265407.15999999997</v>
      </c>
      <c r="F389" s="48">
        <v>196971.87</v>
      </c>
      <c r="G389" s="48">
        <v>196971.87</v>
      </c>
      <c r="H389" s="48">
        <v>265407.15999999997</v>
      </c>
      <c r="I389" s="71"/>
    </row>
    <row r="390" spans="1:9" ht="38.25" outlineLevel="5" x14ac:dyDescent="0.25">
      <c r="A390" s="45" t="s">
        <v>334</v>
      </c>
      <c r="B390" s="46" t="s">
        <v>307</v>
      </c>
      <c r="C390" s="46" t="s">
        <v>312</v>
      </c>
      <c r="D390" s="47">
        <v>29864.32</v>
      </c>
      <c r="E390" s="48">
        <v>142366.49</v>
      </c>
      <c r="F390" s="48">
        <v>106040.37</v>
      </c>
      <c r="G390" s="48">
        <v>106040.37</v>
      </c>
      <c r="H390" s="48">
        <v>142366.49</v>
      </c>
      <c r="I390" s="71"/>
    </row>
    <row r="391" spans="1:9" ht="25.5" outlineLevel="5" x14ac:dyDescent="0.25">
      <c r="A391" s="45" t="s">
        <v>329</v>
      </c>
      <c r="B391" s="46" t="s">
        <v>307</v>
      </c>
      <c r="C391" s="46" t="s">
        <v>313</v>
      </c>
      <c r="D391" s="47">
        <v>1480559.2</v>
      </c>
      <c r="E391" s="48">
        <v>1350000</v>
      </c>
      <c r="F391" s="48">
        <v>849526</v>
      </c>
      <c r="G391" s="48">
        <v>849526</v>
      </c>
      <c r="H391" s="48">
        <v>1350000</v>
      </c>
      <c r="I391" s="71"/>
    </row>
    <row r="392" spans="1:9" ht="63.75" outlineLevel="5" x14ac:dyDescent="0.25">
      <c r="A392" s="45" t="s">
        <v>602</v>
      </c>
      <c r="B392" s="50" t="s">
        <v>307</v>
      </c>
      <c r="C392" s="50" t="s">
        <v>600</v>
      </c>
      <c r="D392" s="47">
        <v>697944.31</v>
      </c>
      <c r="E392" s="48">
        <v>0</v>
      </c>
      <c r="F392" s="48">
        <v>0</v>
      </c>
      <c r="G392" s="48">
        <v>0</v>
      </c>
      <c r="H392" s="48">
        <v>0</v>
      </c>
      <c r="I392" s="71"/>
    </row>
    <row r="393" spans="1:9" s="31" customFormat="1" ht="63.75" outlineLevel="5" x14ac:dyDescent="0.2">
      <c r="A393" s="45" t="s">
        <v>602</v>
      </c>
      <c r="B393" s="50" t="s">
        <v>307</v>
      </c>
      <c r="C393" s="50" t="s">
        <v>601</v>
      </c>
      <c r="D393" s="47">
        <v>397729.66</v>
      </c>
      <c r="E393" s="48">
        <v>0</v>
      </c>
      <c r="F393" s="48">
        <v>0</v>
      </c>
      <c r="G393" s="48">
        <v>0</v>
      </c>
      <c r="H393" s="48">
        <v>0</v>
      </c>
      <c r="I393" s="71"/>
    </row>
    <row r="394" spans="1:9" ht="38.25" outlineLevel="5" x14ac:dyDescent="0.25">
      <c r="A394" s="45" t="s">
        <v>567</v>
      </c>
      <c r="B394" s="46" t="s">
        <v>307</v>
      </c>
      <c r="C394" s="46" t="s">
        <v>314</v>
      </c>
      <c r="D394" s="47">
        <v>613700</v>
      </c>
      <c r="E394" s="48">
        <v>263700</v>
      </c>
      <c r="F394" s="48">
        <v>0</v>
      </c>
      <c r="G394" s="48">
        <v>0</v>
      </c>
      <c r="H394" s="48">
        <v>263700</v>
      </c>
      <c r="I394" s="71"/>
    </row>
    <row r="395" spans="1:9" x14ac:dyDescent="0.25">
      <c r="A395" s="38" t="s">
        <v>568</v>
      </c>
      <c r="B395" s="39" t="s">
        <v>315</v>
      </c>
      <c r="C395" s="39" t="s">
        <v>4</v>
      </c>
      <c r="D395" s="40">
        <f>D400+D396</f>
        <v>11177222</v>
      </c>
      <c r="E395" s="40">
        <f t="shared" ref="E395:H395" si="42">E400+E396</f>
        <v>9202328.5899999999</v>
      </c>
      <c r="F395" s="40">
        <f t="shared" si="42"/>
        <v>7258496.9699999997</v>
      </c>
      <c r="G395" s="40">
        <f t="shared" si="42"/>
        <v>7258496.9699999997</v>
      </c>
      <c r="H395" s="40">
        <f t="shared" si="42"/>
        <v>9202328.5899999999</v>
      </c>
      <c r="I395" s="71"/>
    </row>
    <row r="396" spans="1:9" outlineLevel="1" x14ac:dyDescent="0.25">
      <c r="A396" s="54" t="s">
        <v>646</v>
      </c>
      <c r="B396" s="55">
        <v>1201</v>
      </c>
      <c r="C396" s="55" t="s">
        <v>4</v>
      </c>
      <c r="D396" s="56">
        <f>D397+D398+D399</f>
        <v>843080</v>
      </c>
      <c r="E396" s="56">
        <f t="shared" ref="E396:H396" si="43">E397+E398+E399</f>
        <v>0</v>
      </c>
      <c r="F396" s="56">
        <f t="shared" si="43"/>
        <v>0</v>
      </c>
      <c r="G396" s="56">
        <f t="shared" si="43"/>
        <v>0</v>
      </c>
      <c r="H396" s="56">
        <f t="shared" si="43"/>
        <v>0</v>
      </c>
      <c r="I396" s="71"/>
    </row>
    <row r="397" spans="1:9" ht="38.25" outlineLevel="5" x14ac:dyDescent="0.25">
      <c r="A397" s="45" t="s">
        <v>331</v>
      </c>
      <c r="B397" s="50" t="s">
        <v>645</v>
      </c>
      <c r="C397" s="50" t="s">
        <v>92</v>
      </c>
      <c r="D397" s="47">
        <v>797200</v>
      </c>
      <c r="E397" s="48">
        <v>0</v>
      </c>
      <c r="F397" s="48">
        <v>0</v>
      </c>
      <c r="G397" s="48">
        <v>0</v>
      </c>
      <c r="H397" s="48">
        <v>0</v>
      </c>
      <c r="I397" s="71"/>
    </row>
    <row r="398" spans="1:9" ht="38.25" outlineLevel="5" x14ac:dyDescent="0.25">
      <c r="A398" s="45" t="s">
        <v>333</v>
      </c>
      <c r="B398" s="50" t="s">
        <v>645</v>
      </c>
      <c r="C398" s="50" t="s">
        <v>94</v>
      </c>
      <c r="D398" s="47">
        <v>29160</v>
      </c>
      <c r="E398" s="48">
        <v>0</v>
      </c>
      <c r="F398" s="48">
        <v>0</v>
      </c>
      <c r="G398" s="48">
        <v>0</v>
      </c>
      <c r="H398" s="48">
        <v>0</v>
      </c>
      <c r="I398" s="71"/>
    </row>
    <row r="399" spans="1:9" ht="38.25" outlineLevel="5" x14ac:dyDescent="0.25">
      <c r="A399" s="45" t="s">
        <v>334</v>
      </c>
      <c r="B399" s="50" t="s">
        <v>645</v>
      </c>
      <c r="C399" s="50" t="s">
        <v>95</v>
      </c>
      <c r="D399" s="47">
        <v>16720</v>
      </c>
      <c r="E399" s="48">
        <v>0</v>
      </c>
      <c r="F399" s="48">
        <v>0</v>
      </c>
      <c r="G399" s="48">
        <v>0</v>
      </c>
      <c r="H399" s="48">
        <v>0</v>
      </c>
      <c r="I399" s="71"/>
    </row>
    <row r="400" spans="1:9" outlineLevel="5" x14ac:dyDescent="0.25">
      <c r="A400" s="54" t="s">
        <v>415</v>
      </c>
      <c r="B400" s="55" t="s">
        <v>316</v>
      </c>
      <c r="C400" s="55" t="s">
        <v>4</v>
      </c>
      <c r="D400" s="43">
        <f>SUM(D401:D405)</f>
        <v>10334142</v>
      </c>
      <c r="E400" s="43">
        <f t="shared" ref="E400:H400" si="44">SUM(E401:E405)</f>
        <v>9202328.5899999999</v>
      </c>
      <c r="F400" s="43">
        <f t="shared" si="44"/>
        <v>7258496.9699999997</v>
      </c>
      <c r="G400" s="43">
        <f t="shared" si="44"/>
        <v>7258496.9699999997</v>
      </c>
      <c r="H400" s="43">
        <f t="shared" si="44"/>
        <v>9202328.5899999999</v>
      </c>
      <c r="I400" s="71"/>
    </row>
    <row r="401" spans="1:9" ht="63.75" outlineLevel="5" x14ac:dyDescent="0.25">
      <c r="A401" s="45" t="s">
        <v>330</v>
      </c>
      <c r="B401" s="46" t="s">
        <v>316</v>
      </c>
      <c r="C401" s="46" t="s">
        <v>317</v>
      </c>
      <c r="D401" s="47">
        <v>164342.5</v>
      </c>
      <c r="E401" s="48">
        <v>400000</v>
      </c>
      <c r="F401" s="48">
        <v>75950.100000000006</v>
      </c>
      <c r="G401" s="48">
        <v>75950.100000000006</v>
      </c>
      <c r="H401" s="48">
        <v>400000</v>
      </c>
      <c r="I401" s="71"/>
    </row>
    <row r="402" spans="1:9" ht="38.25" outlineLevel="5" x14ac:dyDescent="0.25">
      <c r="A402" s="45" t="s">
        <v>331</v>
      </c>
      <c r="B402" s="46" t="s">
        <v>316</v>
      </c>
      <c r="C402" s="46" t="s">
        <v>318</v>
      </c>
      <c r="D402" s="47">
        <v>8873250</v>
      </c>
      <c r="E402" s="48">
        <v>7437494.5899999999</v>
      </c>
      <c r="F402" s="48">
        <v>6198270.2199999997</v>
      </c>
      <c r="G402" s="48">
        <v>6198270.2199999997</v>
      </c>
      <c r="H402" s="48">
        <v>7437494.5899999999</v>
      </c>
      <c r="I402" s="71"/>
    </row>
    <row r="403" spans="1:9" ht="38.25" outlineLevel="5" x14ac:dyDescent="0.25">
      <c r="A403" s="45" t="s">
        <v>332</v>
      </c>
      <c r="B403" s="46" t="s">
        <v>316</v>
      </c>
      <c r="C403" s="46" t="s">
        <v>319</v>
      </c>
      <c r="D403" s="47">
        <v>42069.36</v>
      </c>
      <c r="E403" s="48">
        <v>165968.75</v>
      </c>
      <c r="F403" s="48">
        <v>140682.07999999999</v>
      </c>
      <c r="G403" s="48">
        <v>140682.07999999999</v>
      </c>
      <c r="H403" s="48">
        <v>165968.75</v>
      </c>
      <c r="I403" s="71"/>
    </row>
    <row r="404" spans="1:9" ht="38.25" outlineLevel="5" x14ac:dyDescent="0.25">
      <c r="A404" s="45" t="s">
        <v>333</v>
      </c>
      <c r="B404" s="46" t="s">
        <v>316</v>
      </c>
      <c r="C404" s="46" t="s">
        <v>320</v>
      </c>
      <c r="D404" s="47">
        <v>186121</v>
      </c>
      <c r="E404" s="48">
        <v>182405.46</v>
      </c>
      <c r="F404" s="48">
        <v>135367</v>
      </c>
      <c r="G404" s="48">
        <v>135367</v>
      </c>
      <c r="H404" s="48">
        <v>182405.46</v>
      </c>
      <c r="I404" s="71"/>
    </row>
    <row r="405" spans="1:9" ht="38.25" outlineLevel="5" x14ac:dyDescent="0.25">
      <c r="A405" s="45" t="s">
        <v>334</v>
      </c>
      <c r="B405" s="46" t="s">
        <v>316</v>
      </c>
      <c r="C405" s="46" t="s">
        <v>321</v>
      </c>
      <c r="D405" s="47">
        <v>1068359.1399999999</v>
      </c>
      <c r="E405" s="48">
        <v>1016459.79</v>
      </c>
      <c r="F405" s="48">
        <v>708227.57</v>
      </c>
      <c r="G405" s="48">
        <v>708227.57</v>
      </c>
      <c r="H405" s="48">
        <v>1016459.79</v>
      </c>
      <c r="I405" s="71"/>
    </row>
    <row r="406" spans="1:9" ht="25.5" outlineLevel="5" x14ac:dyDescent="0.25">
      <c r="A406" s="38" t="s">
        <v>569</v>
      </c>
      <c r="B406" s="39" t="s">
        <v>322</v>
      </c>
      <c r="C406" s="39" t="s">
        <v>4</v>
      </c>
      <c r="D406" s="40">
        <f>D407</f>
        <v>7565045.7000000002</v>
      </c>
      <c r="E406" s="40">
        <f t="shared" ref="E406:H407" si="45">E407</f>
        <v>17677784.960000001</v>
      </c>
      <c r="F406" s="40">
        <f t="shared" si="45"/>
        <v>4359794.6500000004</v>
      </c>
      <c r="G406" s="40">
        <f t="shared" si="45"/>
        <v>4359794.6500000004</v>
      </c>
      <c r="H406" s="40">
        <f t="shared" si="45"/>
        <v>7185000</v>
      </c>
      <c r="I406" s="71"/>
    </row>
    <row r="407" spans="1:9" ht="25.5" outlineLevel="5" x14ac:dyDescent="0.25">
      <c r="A407" s="41" t="s">
        <v>416</v>
      </c>
      <c r="B407" s="42" t="s">
        <v>323</v>
      </c>
      <c r="C407" s="42" t="s">
        <v>4</v>
      </c>
      <c r="D407" s="43">
        <f>D408</f>
        <v>7565045.7000000002</v>
      </c>
      <c r="E407" s="43">
        <f t="shared" si="45"/>
        <v>17677784.960000001</v>
      </c>
      <c r="F407" s="43">
        <f t="shared" si="45"/>
        <v>4359794.6500000004</v>
      </c>
      <c r="G407" s="43">
        <f t="shared" si="45"/>
        <v>4359794.6500000004</v>
      </c>
      <c r="H407" s="43">
        <f t="shared" si="45"/>
        <v>7185000</v>
      </c>
      <c r="I407" s="71"/>
    </row>
    <row r="408" spans="1:9" ht="25.5" outlineLevel="5" x14ac:dyDescent="0.25">
      <c r="A408" s="57" t="s">
        <v>570</v>
      </c>
      <c r="B408" s="58" t="s">
        <v>323</v>
      </c>
      <c r="C408" s="58" t="s">
        <v>324</v>
      </c>
      <c r="D408" s="59">
        <v>7565045.7000000002</v>
      </c>
      <c r="E408" s="60">
        <v>17677784.960000001</v>
      </c>
      <c r="F408" s="60">
        <v>4359794.6500000004</v>
      </c>
      <c r="G408" s="60">
        <v>4359794.6500000004</v>
      </c>
      <c r="H408" s="60">
        <v>7185000</v>
      </c>
      <c r="I408" s="71"/>
    </row>
    <row r="409" spans="1:9" outlineLevel="5" x14ac:dyDescent="0.25">
      <c r="A409" s="103" t="s">
        <v>642</v>
      </c>
      <c r="B409" s="104"/>
      <c r="C409" s="105"/>
      <c r="D409" s="32">
        <f>D406+D395+D384+D363+D314+D205+D200+D133+D86+D72+D8</f>
        <v>3353478155.5500002</v>
      </c>
      <c r="E409" s="32">
        <f t="shared" ref="E409:G409" si="46">E406+E395+E384+E363+E314+E205+E200+E133+E86+E72+E8</f>
        <v>4227149277.2199998</v>
      </c>
      <c r="F409" s="32">
        <f t="shared" si="46"/>
        <v>2613173916.9799995</v>
      </c>
      <c r="G409" s="32">
        <f t="shared" si="46"/>
        <v>2593564548.9300003</v>
      </c>
      <c r="H409" s="32">
        <f>H406+H395+H384+H363+H314+H205+H200+H133+H86+H72+H8</f>
        <v>4205329976.1399999</v>
      </c>
      <c r="I409" s="71"/>
    </row>
    <row r="410" spans="1:9" x14ac:dyDescent="0.25">
      <c r="A410" s="90"/>
      <c r="B410" s="91"/>
      <c r="C410" s="91"/>
      <c r="D410" s="91"/>
      <c r="E410" s="91"/>
      <c r="F410" s="91"/>
      <c r="G410" s="61"/>
      <c r="H410" s="61"/>
    </row>
    <row r="411" spans="1:9" outlineLevel="1" x14ac:dyDescent="0.25">
      <c r="I411" s="71"/>
    </row>
    <row r="412" spans="1:9" outlineLevel="5" x14ac:dyDescent="0.25"/>
    <row r="413" spans="1:9" outlineLevel="5" x14ac:dyDescent="0.25">
      <c r="I413" s="71"/>
    </row>
    <row r="414" spans="1:9" outlineLevel="5" x14ac:dyDescent="0.25">
      <c r="E414" s="63"/>
      <c r="F414" s="63"/>
      <c r="G414" s="63"/>
      <c r="H414" s="63"/>
      <c r="I414" s="71"/>
    </row>
    <row r="415" spans="1:9" outlineLevel="5" x14ac:dyDescent="0.25">
      <c r="H415" s="63"/>
    </row>
    <row r="416" spans="1:9" outlineLevel="5" x14ac:dyDescent="0.25">
      <c r="H416" s="63"/>
    </row>
    <row r="417" spans="1:9" x14ac:dyDescent="0.25">
      <c r="H417" s="63"/>
    </row>
    <row r="418" spans="1:9" outlineLevel="1" x14ac:dyDescent="0.25">
      <c r="H418" s="63"/>
    </row>
    <row r="419" spans="1:9" outlineLevel="5" x14ac:dyDescent="0.25">
      <c r="H419" s="63"/>
    </row>
    <row r="420" spans="1:9" s="31" customFormat="1" ht="20.25" customHeight="1" x14ac:dyDescent="0.25">
      <c r="A420" s="37"/>
      <c r="B420" s="37"/>
      <c r="C420" s="37"/>
      <c r="D420" s="62"/>
      <c r="E420" s="37"/>
      <c r="F420" s="37"/>
      <c r="G420" s="37"/>
      <c r="H420" s="63"/>
      <c r="I420" s="72"/>
    </row>
    <row r="421" spans="1:9" ht="12.75" customHeight="1" x14ac:dyDescent="0.25">
      <c r="H421" s="63"/>
    </row>
    <row r="422" spans="1:9" x14ac:dyDescent="0.25">
      <c r="H422" s="63"/>
    </row>
    <row r="423" spans="1:9" x14ac:dyDescent="0.25">
      <c r="H423" s="63"/>
    </row>
    <row r="424" spans="1:9" x14ac:dyDescent="0.25">
      <c r="H424" s="63"/>
    </row>
    <row r="425" spans="1:9" x14ac:dyDescent="0.25">
      <c r="H425" s="63"/>
    </row>
    <row r="426" spans="1:9" x14ac:dyDescent="0.25">
      <c r="H426" s="63"/>
    </row>
    <row r="427" spans="1:9" x14ac:dyDescent="0.25">
      <c r="H427" s="63"/>
    </row>
    <row r="428" spans="1:9" x14ac:dyDescent="0.25">
      <c r="H428" s="63"/>
    </row>
    <row r="429" spans="1:9" x14ac:dyDescent="0.25">
      <c r="H429" s="63"/>
    </row>
    <row r="430" spans="1:9" x14ac:dyDescent="0.25">
      <c r="H430" s="63"/>
    </row>
    <row r="431" spans="1:9" x14ac:dyDescent="0.25">
      <c r="H431" s="63"/>
    </row>
    <row r="432" spans="1:9" x14ac:dyDescent="0.25">
      <c r="H432" s="63"/>
    </row>
    <row r="433" spans="8:8" x14ac:dyDescent="0.25">
      <c r="H433" s="63"/>
    </row>
    <row r="434" spans="8:8" x14ac:dyDescent="0.25">
      <c r="H434" s="63"/>
    </row>
    <row r="435" spans="8:8" x14ac:dyDescent="0.25">
      <c r="H435" s="63"/>
    </row>
    <row r="436" spans="8:8" x14ac:dyDescent="0.25">
      <c r="H436" s="63"/>
    </row>
    <row r="437" spans="8:8" x14ac:dyDescent="0.25">
      <c r="H437" s="63"/>
    </row>
    <row r="438" spans="8:8" x14ac:dyDescent="0.25">
      <c r="H438" s="63"/>
    </row>
    <row r="439" spans="8:8" x14ac:dyDescent="0.25">
      <c r="H439" s="63"/>
    </row>
    <row r="440" spans="8:8" x14ac:dyDescent="0.25">
      <c r="H440" s="63"/>
    </row>
    <row r="441" spans="8:8" x14ac:dyDescent="0.25">
      <c r="H441" s="63"/>
    </row>
    <row r="442" spans="8:8" x14ac:dyDescent="0.25">
      <c r="H442" s="63"/>
    </row>
    <row r="443" spans="8:8" x14ac:dyDescent="0.25">
      <c r="H443" s="63"/>
    </row>
    <row r="444" spans="8:8" x14ac:dyDescent="0.25">
      <c r="H444" s="63"/>
    </row>
    <row r="445" spans="8:8" x14ac:dyDescent="0.25">
      <c r="H445" s="63"/>
    </row>
    <row r="446" spans="8:8" x14ac:dyDescent="0.25">
      <c r="H446" s="63"/>
    </row>
    <row r="447" spans="8:8" x14ac:dyDescent="0.25">
      <c r="H447" s="63"/>
    </row>
    <row r="448" spans="8:8" x14ac:dyDescent="0.25">
      <c r="H448" s="63"/>
    </row>
    <row r="449" spans="8:8" x14ac:dyDescent="0.25">
      <c r="H449" s="63"/>
    </row>
    <row r="450" spans="8:8" x14ac:dyDescent="0.25">
      <c r="H450" s="63"/>
    </row>
    <row r="451" spans="8:8" x14ac:dyDescent="0.25">
      <c r="H451" s="63"/>
    </row>
    <row r="452" spans="8:8" x14ac:dyDescent="0.25">
      <c r="H452" s="63"/>
    </row>
    <row r="453" spans="8:8" x14ac:dyDescent="0.25">
      <c r="H453" s="63"/>
    </row>
    <row r="454" spans="8:8" x14ac:dyDescent="0.25">
      <c r="H454" s="63"/>
    </row>
    <row r="455" spans="8:8" x14ac:dyDescent="0.25">
      <c r="H455" s="63"/>
    </row>
    <row r="456" spans="8:8" x14ac:dyDescent="0.25">
      <c r="H456" s="63"/>
    </row>
    <row r="457" spans="8:8" x14ac:dyDescent="0.25">
      <c r="H457" s="63"/>
    </row>
    <row r="458" spans="8:8" x14ac:dyDescent="0.25">
      <c r="H458" s="63"/>
    </row>
    <row r="459" spans="8:8" x14ac:dyDescent="0.25">
      <c r="H459" s="63"/>
    </row>
    <row r="460" spans="8:8" x14ac:dyDescent="0.25">
      <c r="H460" s="63"/>
    </row>
    <row r="461" spans="8:8" x14ac:dyDescent="0.25">
      <c r="H461" s="63"/>
    </row>
    <row r="462" spans="8:8" x14ac:dyDescent="0.25">
      <c r="H462" s="63"/>
    </row>
    <row r="463" spans="8:8" x14ac:dyDescent="0.25">
      <c r="H463" s="63"/>
    </row>
    <row r="464" spans="8:8" x14ac:dyDescent="0.25">
      <c r="H464" s="63"/>
    </row>
    <row r="465" spans="8:8" x14ac:dyDescent="0.25">
      <c r="H465" s="63"/>
    </row>
    <row r="466" spans="8:8" x14ac:dyDescent="0.25">
      <c r="H466" s="63"/>
    </row>
    <row r="467" spans="8:8" x14ac:dyDescent="0.25">
      <c r="H467" s="63"/>
    </row>
    <row r="468" spans="8:8" x14ac:dyDescent="0.25">
      <c r="H468" s="63"/>
    </row>
    <row r="469" spans="8:8" x14ac:dyDescent="0.25">
      <c r="H469" s="63"/>
    </row>
    <row r="470" spans="8:8" x14ac:dyDescent="0.25">
      <c r="H470" s="63"/>
    </row>
    <row r="471" spans="8:8" x14ac:dyDescent="0.25">
      <c r="H471" s="63"/>
    </row>
    <row r="472" spans="8:8" x14ac:dyDescent="0.25">
      <c r="H472" s="63"/>
    </row>
    <row r="473" spans="8:8" x14ac:dyDescent="0.25">
      <c r="H473" s="63"/>
    </row>
    <row r="474" spans="8:8" x14ac:dyDescent="0.25">
      <c r="H474" s="63"/>
    </row>
    <row r="475" spans="8:8" x14ac:dyDescent="0.25">
      <c r="H475" s="63"/>
    </row>
    <row r="476" spans="8:8" x14ac:dyDescent="0.25">
      <c r="H476" s="63"/>
    </row>
    <row r="477" spans="8:8" x14ac:dyDescent="0.25">
      <c r="H477" s="63"/>
    </row>
    <row r="478" spans="8:8" x14ac:dyDescent="0.25">
      <c r="H478" s="63"/>
    </row>
    <row r="479" spans="8:8" x14ac:dyDescent="0.25">
      <c r="H479" s="63"/>
    </row>
    <row r="480" spans="8:8" x14ac:dyDescent="0.25">
      <c r="H480" s="63"/>
    </row>
    <row r="481" spans="8:8" x14ac:dyDescent="0.25">
      <c r="H481" s="63"/>
    </row>
    <row r="482" spans="8:8" x14ac:dyDescent="0.25">
      <c r="H482" s="63"/>
    </row>
    <row r="483" spans="8:8" x14ac:dyDescent="0.25">
      <c r="H483" s="63"/>
    </row>
    <row r="484" spans="8:8" x14ac:dyDescent="0.25">
      <c r="H484" s="63"/>
    </row>
    <row r="485" spans="8:8" x14ac:dyDescent="0.25">
      <c r="H485" s="63"/>
    </row>
    <row r="486" spans="8:8" x14ac:dyDescent="0.25">
      <c r="H486" s="63"/>
    </row>
    <row r="487" spans="8:8" x14ac:dyDescent="0.25">
      <c r="H487" s="63"/>
    </row>
    <row r="488" spans="8:8" x14ac:dyDescent="0.25">
      <c r="H488" s="63"/>
    </row>
    <row r="489" spans="8:8" x14ac:dyDescent="0.25">
      <c r="H489" s="63"/>
    </row>
    <row r="490" spans="8:8" x14ac:dyDescent="0.25">
      <c r="H490" s="63"/>
    </row>
    <row r="491" spans="8:8" x14ac:dyDescent="0.25">
      <c r="H491" s="63"/>
    </row>
    <row r="492" spans="8:8" x14ac:dyDescent="0.25">
      <c r="H492" s="63"/>
    </row>
    <row r="493" spans="8:8" x14ac:dyDescent="0.25">
      <c r="H493" s="63"/>
    </row>
    <row r="494" spans="8:8" x14ac:dyDescent="0.25">
      <c r="H494" s="63"/>
    </row>
    <row r="495" spans="8:8" x14ac:dyDescent="0.25">
      <c r="H495" s="63"/>
    </row>
    <row r="496" spans="8:8" x14ac:dyDescent="0.25">
      <c r="H496" s="63"/>
    </row>
    <row r="497" spans="8:8" x14ac:dyDescent="0.25">
      <c r="H497" s="63"/>
    </row>
    <row r="498" spans="8:8" x14ac:dyDescent="0.25">
      <c r="H498" s="63"/>
    </row>
    <row r="499" spans="8:8" x14ac:dyDescent="0.25">
      <c r="H499" s="63"/>
    </row>
    <row r="500" spans="8:8" x14ac:dyDescent="0.25">
      <c r="H500" s="63"/>
    </row>
    <row r="501" spans="8:8" x14ac:dyDescent="0.25">
      <c r="H501" s="63"/>
    </row>
    <row r="502" spans="8:8" x14ac:dyDescent="0.25">
      <c r="H502" s="63"/>
    </row>
    <row r="503" spans="8:8" x14ac:dyDescent="0.25">
      <c r="H503" s="63"/>
    </row>
    <row r="504" spans="8:8" x14ac:dyDescent="0.25">
      <c r="H504" s="63"/>
    </row>
    <row r="505" spans="8:8" x14ac:dyDescent="0.25">
      <c r="H505" s="63"/>
    </row>
    <row r="506" spans="8:8" x14ac:dyDescent="0.25">
      <c r="H506" s="63"/>
    </row>
    <row r="507" spans="8:8" x14ac:dyDescent="0.25">
      <c r="H507" s="63"/>
    </row>
    <row r="508" spans="8:8" x14ac:dyDescent="0.25">
      <c r="H508" s="63"/>
    </row>
    <row r="509" spans="8:8" x14ac:dyDescent="0.25">
      <c r="H509" s="63"/>
    </row>
    <row r="510" spans="8:8" x14ac:dyDescent="0.25">
      <c r="H510" s="63"/>
    </row>
    <row r="511" spans="8:8" x14ac:dyDescent="0.25">
      <c r="H511" s="63"/>
    </row>
    <row r="512" spans="8:8" x14ac:dyDescent="0.25">
      <c r="H512" s="63"/>
    </row>
    <row r="513" spans="8:8" x14ac:dyDescent="0.25">
      <c r="H513" s="63"/>
    </row>
    <row r="514" spans="8:8" x14ac:dyDescent="0.25">
      <c r="H514" s="63"/>
    </row>
    <row r="515" spans="8:8" x14ac:dyDescent="0.25">
      <c r="H515" s="63"/>
    </row>
    <row r="516" spans="8:8" x14ac:dyDescent="0.25">
      <c r="H516" s="63"/>
    </row>
    <row r="517" spans="8:8" x14ac:dyDescent="0.25">
      <c r="H517" s="63"/>
    </row>
    <row r="518" spans="8:8" x14ac:dyDescent="0.25">
      <c r="H518" s="63"/>
    </row>
    <row r="519" spans="8:8" x14ac:dyDescent="0.25">
      <c r="H519" s="63"/>
    </row>
    <row r="520" spans="8:8" x14ac:dyDescent="0.25">
      <c r="H520" s="63"/>
    </row>
    <row r="521" spans="8:8" x14ac:dyDescent="0.25">
      <c r="H521" s="63"/>
    </row>
    <row r="522" spans="8:8" x14ac:dyDescent="0.25">
      <c r="H522" s="63"/>
    </row>
    <row r="523" spans="8:8" x14ac:dyDescent="0.25">
      <c r="H523" s="63"/>
    </row>
    <row r="524" spans="8:8" x14ac:dyDescent="0.25">
      <c r="H524" s="63"/>
    </row>
    <row r="525" spans="8:8" x14ac:dyDescent="0.25">
      <c r="H525" s="63"/>
    </row>
    <row r="526" spans="8:8" x14ac:dyDescent="0.25">
      <c r="H526" s="63"/>
    </row>
    <row r="527" spans="8:8" x14ac:dyDescent="0.25">
      <c r="H527" s="63"/>
    </row>
    <row r="528" spans="8:8" x14ac:dyDescent="0.25">
      <c r="H528" s="63"/>
    </row>
    <row r="529" spans="8:8" x14ac:dyDescent="0.25">
      <c r="H529" s="63"/>
    </row>
    <row r="530" spans="8:8" x14ac:dyDescent="0.25">
      <c r="H530" s="63"/>
    </row>
    <row r="531" spans="8:8" x14ac:dyDescent="0.25">
      <c r="H531" s="63"/>
    </row>
    <row r="532" spans="8:8" x14ac:dyDescent="0.25">
      <c r="H532" s="63"/>
    </row>
    <row r="533" spans="8:8" x14ac:dyDescent="0.25">
      <c r="H533" s="63"/>
    </row>
    <row r="534" spans="8:8" x14ac:dyDescent="0.25">
      <c r="H534" s="63"/>
    </row>
    <row r="535" spans="8:8" x14ac:dyDescent="0.25">
      <c r="H535" s="63"/>
    </row>
    <row r="536" spans="8:8" x14ac:dyDescent="0.25">
      <c r="H536" s="63"/>
    </row>
    <row r="537" spans="8:8" x14ac:dyDescent="0.25">
      <c r="H537" s="63"/>
    </row>
    <row r="538" spans="8:8" x14ac:dyDescent="0.25">
      <c r="H538" s="63"/>
    </row>
    <row r="539" spans="8:8" x14ac:dyDescent="0.25">
      <c r="H539" s="63"/>
    </row>
    <row r="540" spans="8:8" x14ac:dyDescent="0.25">
      <c r="H540" s="63"/>
    </row>
    <row r="541" spans="8:8" x14ac:dyDescent="0.25">
      <c r="H541" s="63"/>
    </row>
    <row r="542" spans="8:8" x14ac:dyDescent="0.25">
      <c r="H542" s="63"/>
    </row>
    <row r="543" spans="8:8" x14ac:dyDescent="0.25">
      <c r="H543" s="63"/>
    </row>
    <row r="544" spans="8:8" x14ac:dyDescent="0.25">
      <c r="H544" s="63"/>
    </row>
    <row r="545" spans="8:8" x14ac:dyDescent="0.25">
      <c r="H545" s="63"/>
    </row>
    <row r="546" spans="8:8" x14ac:dyDescent="0.25">
      <c r="H546" s="63"/>
    </row>
    <row r="547" spans="8:8" x14ac:dyDescent="0.25">
      <c r="H547" s="63"/>
    </row>
    <row r="548" spans="8:8" x14ac:dyDescent="0.25">
      <c r="H548" s="63"/>
    </row>
    <row r="549" spans="8:8" x14ac:dyDescent="0.25">
      <c r="H549" s="63"/>
    </row>
    <row r="550" spans="8:8" x14ac:dyDescent="0.25">
      <c r="H550" s="63"/>
    </row>
    <row r="551" spans="8:8" x14ac:dyDescent="0.25">
      <c r="H551" s="63"/>
    </row>
    <row r="552" spans="8:8" x14ac:dyDescent="0.25">
      <c r="H552" s="63"/>
    </row>
    <row r="553" spans="8:8" x14ac:dyDescent="0.25">
      <c r="H553" s="63"/>
    </row>
    <row r="554" spans="8:8" x14ac:dyDescent="0.25">
      <c r="H554" s="63"/>
    </row>
    <row r="555" spans="8:8" x14ac:dyDescent="0.25">
      <c r="H555" s="63"/>
    </row>
    <row r="556" spans="8:8" x14ac:dyDescent="0.25">
      <c r="H556" s="63"/>
    </row>
    <row r="557" spans="8:8" x14ac:dyDescent="0.25">
      <c r="H557" s="63"/>
    </row>
    <row r="558" spans="8:8" x14ac:dyDescent="0.25">
      <c r="H558" s="63"/>
    </row>
    <row r="559" spans="8:8" x14ac:dyDescent="0.25">
      <c r="H559" s="63"/>
    </row>
    <row r="560" spans="8:8" x14ac:dyDescent="0.25">
      <c r="H560" s="63"/>
    </row>
    <row r="561" spans="8:8" x14ac:dyDescent="0.25">
      <c r="H561" s="63"/>
    </row>
    <row r="562" spans="8:8" x14ac:dyDescent="0.25">
      <c r="H562" s="63"/>
    </row>
    <row r="563" spans="8:8" x14ac:dyDescent="0.25">
      <c r="H563" s="63"/>
    </row>
    <row r="564" spans="8:8" x14ac:dyDescent="0.25">
      <c r="H564" s="63"/>
    </row>
    <row r="565" spans="8:8" x14ac:dyDescent="0.25">
      <c r="H565" s="63"/>
    </row>
    <row r="566" spans="8:8" x14ac:dyDescent="0.25">
      <c r="H566" s="63"/>
    </row>
    <row r="567" spans="8:8" x14ac:dyDescent="0.25">
      <c r="H567" s="63"/>
    </row>
    <row r="568" spans="8:8" x14ac:dyDescent="0.25">
      <c r="H568" s="63"/>
    </row>
    <row r="569" spans="8:8" x14ac:dyDescent="0.25">
      <c r="H569" s="63"/>
    </row>
    <row r="570" spans="8:8" x14ac:dyDescent="0.25">
      <c r="H570" s="63"/>
    </row>
    <row r="571" spans="8:8" x14ac:dyDescent="0.25">
      <c r="H571" s="63"/>
    </row>
    <row r="572" spans="8:8" x14ac:dyDescent="0.25">
      <c r="H572" s="63"/>
    </row>
    <row r="573" spans="8:8" x14ac:dyDescent="0.25">
      <c r="H573" s="63"/>
    </row>
    <row r="574" spans="8:8" x14ac:dyDescent="0.25">
      <c r="H574" s="63"/>
    </row>
    <row r="575" spans="8:8" x14ac:dyDescent="0.25">
      <c r="H575" s="63"/>
    </row>
    <row r="576" spans="8:8" x14ac:dyDescent="0.25">
      <c r="H576" s="63"/>
    </row>
    <row r="577" spans="8:8" x14ac:dyDescent="0.25">
      <c r="H577" s="63"/>
    </row>
    <row r="578" spans="8:8" x14ac:dyDescent="0.25">
      <c r="H578" s="63"/>
    </row>
    <row r="579" spans="8:8" x14ac:dyDescent="0.25">
      <c r="H579" s="63"/>
    </row>
    <row r="580" spans="8:8" x14ac:dyDescent="0.25">
      <c r="H580" s="63"/>
    </row>
    <row r="581" spans="8:8" x14ac:dyDescent="0.25">
      <c r="H581" s="63"/>
    </row>
    <row r="582" spans="8:8" x14ac:dyDescent="0.25">
      <c r="H582" s="63"/>
    </row>
    <row r="583" spans="8:8" x14ac:dyDescent="0.25">
      <c r="H583" s="63"/>
    </row>
    <row r="584" spans="8:8" x14ac:dyDescent="0.25">
      <c r="H584" s="63"/>
    </row>
    <row r="585" spans="8:8" x14ac:dyDescent="0.25">
      <c r="H585" s="63"/>
    </row>
    <row r="586" spans="8:8" x14ac:dyDescent="0.25">
      <c r="H586" s="63"/>
    </row>
    <row r="587" spans="8:8" x14ac:dyDescent="0.25">
      <c r="H587" s="63"/>
    </row>
    <row r="588" spans="8:8" x14ac:dyDescent="0.25">
      <c r="H588" s="63"/>
    </row>
    <row r="589" spans="8:8" x14ac:dyDescent="0.25">
      <c r="H589" s="63"/>
    </row>
    <row r="590" spans="8:8" x14ac:dyDescent="0.25">
      <c r="H590" s="63"/>
    </row>
    <row r="591" spans="8:8" x14ac:dyDescent="0.25">
      <c r="H591" s="63"/>
    </row>
    <row r="592" spans="8:8" x14ac:dyDescent="0.25">
      <c r="H592" s="63"/>
    </row>
    <row r="593" spans="8:8" x14ac:dyDescent="0.25">
      <c r="H593" s="63"/>
    </row>
    <row r="594" spans="8:8" x14ac:dyDescent="0.25">
      <c r="H594" s="63"/>
    </row>
    <row r="595" spans="8:8" x14ac:dyDescent="0.25">
      <c r="H595" s="63"/>
    </row>
    <row r="596" spans="8:8" x14ac:dyDescent="0.25">
      <c r="H596" s="63"/>
    </row>
    <row r="597" spans="8:8" x14ac:dyDescent="0.25">
      <c r="H597" s="63"/>
    </row>
    <row r="598" spans="8:8" x14ac:dyDescent="0.25">
      <c r="H598" s="63"/>
    </row>
    <row r="599" spans="8:8" x14ac:dyDescent="0.25">
      <c r="H599" s="63"/>
    </row>
    <row r="600" spans="8:8" x14ac:dyDescent="0.25">
      <c r="H600" s="63"/>
    </row>
    <row r="601" spans="8:8" x14ac:dyDescent="0.25">
      <c r="H601" s="63"/>
    </row>
    <row r="602" spans="8:8" x14ac:dyDescent="0.25">
      <c r="H602" s="63"/>
    </row>
    <row r="603" spans="8:8" x14ac:dyDescent="0.25">
      <c r="H603" s="63"/>
    </row>
    <row r="604" spans="8:8" x14ac:dyDescent="0.25">
      <c r="H604" s="63"/>
    </row>
    <row r="605" spans="8:8" x14ac:dyDescent="0.25">
      <c r="H605" s="63"/>
    </row>
    <row r="606" spans="8:8" x14ac:dyDescent="0.25">
      <c r="H606" s="63"/>
    </row>
    <row r="607" spans="8:8" x14ac:dyDescent="0.25">
      <c r="H607" s="63"/>
    </row>
    <row r="608" spans="8:8" x14ac:dyDescent="0.25">
      <c r="H608" s="63"/>
    </row>
    <row r="609" spans="8:8" x14ac:dyDescent="0.25">
      <c r="H609" s="63"/>
    </row>
    <row r="610" spans="8:8" x14ac:dyDescent="0.25">
      <c r="H610" s="63"/>
    </row>
    <row r="611" spans="8:8" x14ac:dyDescent="0.25">
      <c r="H611" s="63"/>
    </row>
    <row r="612" spans="8:8" x14ac:dyDescent="0.25">
      <c r="H612" s="63"/>
    </row>
    <row r="613" spans="8:8" x14ac:dyDescent="0.25">
      <c r="H613" s="63"/>
    </row>
    <row r="614" spans="8:8" x14ac:dyDescent="0.25">
      <c r="H614" s="63"/>
    </row>
    <row r="615" spans="8:8" x14ac:dyDescent="0.25">
      <c r="H615" s="63"/>
    </row>
    <row r="616" spans="8:8" x14ac:dyDescent="0.25">
      <c r="H616" s="63"/>
    </row>
    <row r="617" spans="8:8" x14ac:dyDescent="0.25">
      <c r="H617" s="63"/>
    </row>
    <row r="618" spans="8:8" x14ac:dyDescent="0.25">
      <c r="H618" s="63"/>
    </row>
    <row r="619" spans="8:8" x14ac:dyDescent="0.25">
      <c r="H619" s="63"/>
    </row>
    <row r="620" spans="8:8" x14ac:dyDescent="0.25">
      <c r="H620" s="63"/>
    </row>
    <row r="621" spans="8:8" x14ac:dyDescent="0.25">
      <c r="H621" s="63"/>
    </row>
    <row r="622" spans="8:8" x14ac:dyDescent="0.25">
      <c r="H622" s="63"/>
    </row>
    <row r="623" spans="8:8" x14ac:dyDescent="0.25">
      <c r="H623" s="63"/>
    </row>
    <row r="624" spans="8:8" x14ac:dyDescent="0.25">
      <c r="H624" s="63"/>
    </row>
    <row r="625" spans="8:8" x14ac:dyDescent="0.25">
      <c r="H625" s="63"/>
    </row>
    <row r="626" spans="8:8" x14ac:dyDescent="0.25">
      <c r="H626" s="63"/>
    </row>
    <row r="627" spans="8:8" x14ac:dyDescent="0.25">
      <c r="H627" s="63"/>
    </row>
    <row r="628" spans="8:8" x14ac:dyDescent="0.25">
      <c r="H628" s="63"/>
    </row>
    <row r="629" spans="8:8" x14ac:dyDescent="0.25">
      <c r="H629" s="63"/>
    </row>
    <row r="630" spans="8:8" x14ac:dyDescent="0.25">
      <c r="H630" s="63"/>
    </row>
    <row r="631" spans="8:8" x14ac:dyDescent="0.25">
      <c r="H631" s="63"/>
    </row>
    <row r="632" spans="8:8" x14ac:dyDescent="0.25">
      <c r="H632" s="63"/>
    </row>
    <row r="633" spans="8:8" x14ac:dyDescent="0.25">
      <c r="H633" s="63"/>
    </row>
    <row r="634" spans="8:8" x14ac:dyDescent="0.25">
      <c r="H634" s="63"/>
    </row>
    <row r="635" spans="8:8" x14ac:dyDescent="0.25">
      <c r="H635" s="63"/>
    </row>
    <row r="636" spans="8:8" x14ac:dyDescent="0.25">
      <c r="H636" s="63"/>
    </row>
    <row r="637" spans="8:8" x14ac:dyDescent="0.25">
      <c r="H637" s="63"/>
    </row>
    <row r="638" spans="8:8" x14ac:dyDescent="0.25">
      <c r="H638" s="63"/>
    </row>
    <row r="639" spans="8:8" x14ac:dyDescent="0.25">
      <c r="H639" s="63"/>
    </row>
    <row r="640" spans="8:8" x14ac:dyDescent="0.25">
      <c r="H640" s="63"/>
    </row>
    <row r="641" spans="8:8" x14ac:dyDescent="0.25">
      <c r="H641" s="63"/>
    </row>
    <row r="642" spans="8:8" x14ac:dyDescent="0.25">
      <c r="H642" s="63"/>
    </row>
    <row r="643" spans="8:8" x14ac:dyDescent="0.25">
      <c r="H643" s="63"/>
    </row>
    <row r="644" spans="8:8" x14ac:dyDescent="0.25">
      <c r="H644" s="63"/>
    </row>
    <row r="645" spans="8:8" x14ac:dyDescent="0.25">
      <c r="H645" s="63"/>
    </row>
    <row r="646" spans="8:8" x14ac:dyDescent="0.25">
      <c r="H646" s="63"/>
    </row>
    <row r="647" spans="8:8" x14ac:dyDescent="0.25">
      <c r="H647" s="63"/>
    </row>
    <row r="648" spans="8:8" x14ac:dyDescent="0.25">
      <c r="H648" s="63"/>
    </row>
    <row r="649" spans="8:8" x14ac:dyDescent="0.25">
      <c r="H649" s="63"/>
    </row>
    <row r="650" spans="8:8" x14ac:dyDescent="0.25">
      <c r="H650" s="63"/>
    </row>
    <row r="651" spans="8:8" x14ac:dyDescent="0.25">
      <c r="H651" s="63"/>
    </row>
    <row r="652" spans="8:8" x14ac:dyDescent="0.25">
      <c r="H652" s="63"/>
    </row>
    <row r="653" spans="8:8" x14ac:dyDescent="0.25">
      <c r="H653" s="63"/>
    </row>
    <row r="654" spans="8:8" x14ac:dyDescent="0.25">
      <c r="H654" s="63"/>
    </row>
    <row r="655" spans="8:8" x14ac:dyDescent="0.25">
      <c r="H655" s="63"/>
    </row>
    <row r="656" spans="8:8" x14ac:dyDescent="0.25">
      <c r="H656" s="63"/>
    </row>
    <row r="657" spans="8:8" x14ac:dyDescent="0.25">
      <c r="H657" s="63"/>
    </row>
    <row r="658" spans="8:8" x14ac:dyDescent="0.25">
      <c r="H658" s="63"/>
    </row>
    <row r="659" spans="8:8" x14ac:dyDescent="0.25">
      <c r="H659" s="63"/>
    </row>
    <row r="660" spans="8:8" x14ac:dyDescent="0.25">
      <c r="H660" s="63"/>
    </row>
    <row r="661" spans="8:8" x14ac:dyDescent="0.25">
      <c r="H661" s="63"/>
    </row>
    <row r="662" spans="8:8" x14ac:dyDescent="0.25">
      <c r="H662" s="63"/>
    </row>
    <row r="663" spans="8:8" x14ac:dyDescent="0.25">
      <c r="H663" s="63"/>
    </row>
    <row r="664" spans="8:8" x14ac:dyDescent="0.25">
      <c r="H664" s="63"/>
    </row>
    <row r="665" spans="8:8" x14ac:dyDescent="0.25">
      <c r="H665" s="63"/>
    </row>
    <row r="666" spans="8:8" x14ac:dyDescent="0.25">
      <c r="H666" s="63"/>
    </row>
    <row r="667" spans="8:8" x14ac:dyDescent="0.25">
      <c r="H667" s="63"/>
    </row>
    <row r="668" spans="8:8" x14ac:dyDescent="0.25">
      <c r="H668" s="63"/>
    </row>
    <row r="669" spans="8:8" x14ac:dyDescent="0.25">
      <c r="H669" s="63"/>
    </row>
    <row r="670" spans="8:8" x14ac:dyDescent="0.25">
      <c r="H670" s="63"/>
    </row>
    <row r="671" spans="8:8" x14ac:dyDescent="0.25">
      <c r="H671" s="63"/>
    </row>
    <row r="672" spans="8:8" x14ac:dyDescent="0.25">
      <c r="H672" s="63"/>
    </row>
    <row r="673" spans="8:8" x14ac:dyDescent="0.25">
      <c r="H673" s="63"/>
    </row>
    <row r="674" spans="8:8" x14ac:dyDescent="0.25">
      <c r="H674" s="63"/>
    </row>
    <row r="675" spans="8:8" x14ac:dyDescent="0.25">
      <c r="H675" s="63"/>
    </row>
    <row r="676" spans="8:8" x14ac:dyDescent="0.25">
      <c r="H676" s="63"/>
    </row>
    <row r="677" spans="8:8" x14ac:dyDescent="0.25">
      <c r="H677" s="63"/>
    </row>
    <row r="678" spans="8:8" x14ac:dyDescent="0.25">
      <c r="H678" s="63"/>
    </row>
    <row r="679" spans="8:8" x14ac:dyDescent="0.25">
      <c r="H679" s="63"/>
    </row>
    <row r="680" spans="8:8" x14ac:dyDescent="0.25">
      <c r="H680" s="63"/>
    </row>
    <row r="681" spans="8:8" x14ac:dyDescent="0.25">
      <c r="H681" s="63"/>
    </row>
    <row r="682" spans="8:8" x14ac:dyDescent="0.25">
      <c r="H682" s="63"/>
    </row>
    <row r="683" spans="8:8" x14ac:dyDescent="0.25">
      <c r="H683" s="63"/>
    </row>
    <row r="684" spans="8:8" x14ac:dyDescent="0.25">
      <c r="H684" s="63"/>
    </row>
    <row r="685" spans="8:8" x14ac:dyDescent="0.25">
      <c r="H685" s="63"/>
    </row>
    <row r="686" spans="8:8" x14ac:dyDescent="0.25">
      <c r="H686" s="63"/>
    </row>
    <row r="687" spans="8:8" x14ac:dyDescent="0.25">
      <c r="H687" s="63"/>
    </row>
    <row r="688" spans="8:8" x14ac:dyDescent="0.25">
      <c r="H688" s="63"/>
    </row>
    <row r="689" spans="8:8" x14ac:dyDescent="0.25">
      <c r="H689" s="63"/>
    </row>
    <row r="690" spans="8:8" x14ac:dyDescent="0.25">
      <c r="H690" s="63"/>
    </row>
    <row r="691" spans="8:8" x14ac:dyDescent="0.25">
      <c r="H691" s="63"/>
    </row>
    <row r="692" spans="8:8" x14ac:dyDescent="0.25">
      <c r="H692" s="63"/>
    </row>
    <row r="693" spans="8:8" x14ac:dyDescent="0.25">
      <c r="H693" s="63"/>
    </row>
    <row r="694" spans="8:8" x14ac:dyDescent="0.25">
      <c r="H694" s="63"/>
    </row>
    <row r="695" spans="8:8" x14ac:dyDescent="0.25">
      <c r="H695" s="63"/>
    </row>
    <row r="696" spans="8:8" x14ac:dyDescent="0.25">
      <c r="H696" s="63"/>
    </row>
    <row r="697" spans="8:8" x14ac:dyDescent="0.25">
      <c r="H697" s="63"/>
    </row>
    <row r="698" spans="8:8" x14ac:dyDescent="0.25">
      <c r="H698" s="63"/>
    </row>
    <row r="699" spans="8:8" x14ac:dyDescent="0.25">
      <c r="H699" s="63"/>
    </row>
    <row r="700" spans="8:8" x14ac:dyDescent="0.25">
      <c r="H700" s="63"/>
    </row>
    <row r="701" spans="8:8" x14ac:dyDescent="0.25">
      <c r="H701" s="63"/>
    </row>
    <row r="702" spans="8:8" x14ac:dyDescent="0.25">
      <c r="H702" s="63"/>
    </row>
    <row r="703" spans="8:8" x14ac:dyDescent="0.25">
      <c r="H703" s="63"/>
    </row>
    <row r="704" spans="8:8" x14ac:dyDescent="0.25">
      <c r="H704" s="63"/>
    </row>
    <row r="705" spans="8:8" x14ac:dyDescent="0.25">
      <c r="H705" s="63"/>
    </row>
    <row r="706" spans="8:8" x14ac:dyDescent="0.25">
      <c r="H706" s="63"/>
    </row>
    <row r="707" spans="8:8" x14ac:dyDescent="0.25">
      <c r="H707" s="63"/>
    </row>
    <row r="708" spans="8:8" x14ac:dyDescent="0.25">
      <c r="H708" s="63"/>
    </row>
    <row r="709" spans="8:8" x14ac:dyDescent="0.25">
      <c r="H709" s="63"/>
    </row>
    <row r="710" spans="8:8" x14ac:dyDescent="0.25">
      <c r="H710" s="63"/>
    </row>
    <row r="711" spans="8:8" x14ac:dyDescent="0.25">
      <c r="H711" s="63"/>
    </row>
    <row r="712" spans="8:8" x14ac:dyDescent="0.25">
      <c r="H712" s="63"/>
    </row>
    <row r="713" spans="8:8" x14ac:dyDescent="0.25">
      <c r="H713" s="63"/>
    </row>
    <row r="714" spans="8:8" x14ac:dyDescent="0.25">
      <c r="H714" s="63"/>
    </row>
    <row r="715" spans="8:8" x14ac:dyDescent="0.25">
      <c r="H715" s="63"/>
    </row>
    <row r="716" spans="8:8" x14ac:dyDescent="0.25">
      <c r="H716" s="63"/>
    </row>
    <row r="717" spans="8:8" x14ac:dyDescent="0.25">
      <c r="H717" s="63"/>
    </row>
    <row r="718" spans="8:8" x14ac:dyDescent="0.25">
      <c r="H718" s="63"/>
    </row>
    <row r="719" spans="8:8" x14ac:dyDescent="0.25">
      <c r="H719" s="63"/>
    </row>
    <row r="720" spans="8:8" x14ac:dyDescent="0.25">
      <c r="H720" s="63"/>
    </row>
    <row r="721" spans="8:8" x14ac:dyDescent="0.25">
      <c r="H721" s="63"/>
    </row>
    <row r="722" spans="8:8" x14ac:dyDescent="0.25">
      <c r="H722" s="63"/>
    </row>
    <row r="723" spans="8:8" x14ac:dyDescent="0.25">
      <c r="H723" s="63"/>
    </row>
    <row r="724" spans="8:8" x14ac:dyDescent="0.25">
      <c r="H724" s="63"/>
    </row>
    <row r="725" spans="8:8" x14ac:dyDescent="0.25">
      <c r="H725" s="63"/>
    </row>
    <row r="726" spans="8:8" x14ac:dyDescent="0.25">
      <c r="H726" s="63"/>
    </row>
  </sheetData>
  <autoFilter ref="A7:H410"/>
  <mergeCells count="13">
    <mergeCell ref="A1:E1"/>
    <mergeCell ref="A2:E2"/>
    <mergeCell ref="A4:G4"/>
    <mergeCell ref="A5:H5"/>
    <mergeCell ref="A3:H3"/>
    <mergeCell ref="H6:H7"/>
    <mergeCell ref="A410:F410"/>
    <mergeCell ref="E6:G6"/>
    <mergeCell ref="A6:A7"/>
    <mergeCell ref="B6:B7"/>
    <mergeCell ref="C6:C7"/>
    <mergeCell ref="D6:D7"/>
    <mergeCell ref="A409:C409"/>
  </mergeCells>
  <pageMargins left="0.59055118110236227" right="0.59055118110236227" top="0.59055118110236227" bottom="0.59055118110236227" header="0.39370078740157483" footer="0.39370078740157483"/>
  <pageSetup paperSize="9" scale="63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4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0&lt;/string&gt;&#10;    &lt;string&gt;30.09.2020&lt;/string&gt;&#10;  &lt;/DateInfo&gt;&#10;  &lt;Code&gt;SQUERY_ANAL_ISP_BUDG&lt;/Code&gt;&#10;  &lt;ObjectCode&gt;SQUERY_ANAL_ISP_BUDG&lt;/ObjectCode&gt;&#10;  &lt;DocName&gt;Аналитический отчет по исполнению бюджета с произвольной группировкой&lt;/DocName&gt;&#10;  &lt;VariantName&gt;Мун. программы&lt;/VariantName&gt;&#10;  &lt;VariantLink&gt;16869401&lt;/VariantLink&gt;&#10;  &lt;SvodReportLink xsi:nil=&quot;true&quot; /&gt;&#10;  &lt;ReportLink&gt;325652&lt;/ReportLink&gt;&#10;  &lt;Note&gt;01.01.2020 - 30.09.2020&#10;&lt;/Note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1C37ABB0-DEFB-479B-BA88-7C6F33B2592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доходы</vt:lpstr>
      <vt:lpstr>расходы</vt:lpstr>
      <vt:lpstr>доходы!Заголовки_для_печати</vt:lpstr>
      <vt:lpstr>расходы!Заголовки_для_печати</vt:lpstr>
      <vt:lpstr>доходы!Область_печати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ERMAKOVA\Ермакова</dc:creator>
  <cp:lastModifiedBy>Агаркова</cp:lastModifiedBy>
  <cp:lastPrinted>2020-11-25T12:12:13Z</cp:lastPrinted>
  <dcterms:created xsi:type="dcterms:W3CDTF">2020-10-27T06:18:00Z</dcterms:created>
  <dcterms:modified xsi:type="dcterms:W3CDTF">2020-11-25T12:33:32Z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Аналитический отчет по исполнению бюджета с произвольной группировкой(1)</vt:lpwstr>
  </property>
  <property fmtid="{D5CDD505-2E9C-101B-9397-08002B2CF9AE}" pid="3" name="Версия клиента">
    <vt:lpwstr>20.1.37.10140 (.NET 4.7.2)</vt:lpwstr>
  </property>
  <property fmtid="{D5CDD505-2E9C-101B-9397-08002B2CF9AE}" pid="4" name="Версия базы">
    <vt:lpwstr>20.1.1944.27398214</vt:lpwstr>
  </property>
  <property fmtid="{D5CDD505-2E9C-101B-9397-08002B2CF9AE}" pid="5" name="Тип сервера">
    <vt:lpwstr>MSSQL</vt:lpwstr>
  </property>
  <property fmtid="{D5CDD505-2E9C-101B-9397-08002B2CF9AE}" pid="6" name="Сервер">
    <vt:lpwstr>ITO</vt:lpwstr>
  </property>
  <property fmtid="{D5CDD505-2E9C-101B-9397-08002B2CF9AE}" pid="7" name="База">
    <vt:lpwstr>Budjet_2020</vt:lpwstr>
  </property>
  <property fmtid="{D5CDD505-2E9C-101B-9397-08002B2CF9AE}" pid="8" name="Пользователь">
    <vt:lpwstr>kudina</vt:lpwstr>
  </property>
  <property fmtid="{D5CDD505-2E9C-101B-9397-08002B2CF9AE}" pid="9" name="Шаблон">
    <vt:lpwstr>sqr_info_isp_budg_2019.xlt</vt:lpwstr>
  </property>
  <property fmtid="{D5CDD505-2E9C-101B-9397-08002B2CF9AE}" pid="10" name="Имя варианта">
    <vt:lpwstr>Мун. программы</vt:lpwstr>
  </property>
  <property fmtid="{D5CDD505-2E9C-101B-9397-08002B2CF9AE}" pid="11" name="Код отчета">
    <vt:lpwstr>2D8E05CAFD90469DB0F23DB17649CD</vt:lpwstr>
  </property>
  <property fmtid="{D5CDD505-2E9C-101B-9397-08002B2CF9AE}" pid="12" name="Локальная база">
    <vt:lpwstr>не используется</vt:lpwstr>
  </property>
</Properties>
</file>