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120" yWindow="135" windowWidth="10005" windowHeight="10005"/>
  </bookViews>
  <sheets>
    <sheet name="лист" sheetId="1" r:id="rId1"/>
  </sheets>
  <definedNames>
    <definedName name="_xlnm.Print_Titles" localSheetId="0">лист!$8:$9</definedName>
  </definedNames>
  <calcPr calcId="145621"/>
</workbook>
</file>

<file path=xl/calcChain.xml><?xml version="1.0" encoding="utf-8"?>
<calcChain xmlns="http://schemas.openxmlformats.org/spreadsheetml/2006/main">
  <c r="O11" i="1" l="1"/>
  <c r="O12" i="1"/>
  <c r="O13" i="1"/>
  <c r="O14" i="1"/>
  <c r="O15" i="1"/>
  <c r="O18" i="1"/>
  <c r="O20" i="1"/>
  <c r="O21" i="1"/>
  <c r="O22" i="1"/>
  <c r="O24" i="1"/>
  <c r="O25" i="1"/>
  <c r="O26" i="1"/>
  <c r="O27" i="1"/>
  <c r="O28" i="1"/>
  <c r="O30" i="1"/>
  <c r="O31" i="1"/>
  <c r="O32" i="1"/>
  <c r="O33" i="1"/>
  <c r="O35" i="1"/>
  <c r="O37" i="1"/>
  <c r="O38" i="1"/>
  <c r="O40" i="1"/>
  <c r="O41" i="1"/>
  <c r="O43" i="1"/>
  <c r="O44" i="1"/>
  <c r="O46" i="1"/>
  <c r="O47" i="1"/>
  <c r="O48" i="1"/>
  <c r="O49" i="1"/>
  <c r="O51" i="1"/>
  <c r="O53" i="1"/>
  <c r="O54" i="1"/>
  <c r="I55" i="1" l="1"/>
  <c r="N56" i="1"/>
  <c r="L56" i="1"/>
  <c r="K55" i="1"/>
  <c r="N55" i="1" s="1"/>
  <c r="J55" i="1"/>
  <c r="M56" i="1"/>
  <c r="K23" i="1"/>
  <c r="L55" i="1" l="1"/>
  <c r="M55" i="1"/>
  <c r="N39" i="1"/>
  <c r="L39" i="1"/>
  <c r="M39" i="1"/>
  <c r="L11" i="1" l="1"/>
  <c r="L12" i="1"/>
  <c r="L13" i="1"/>
  <c r="L15" i="1"/>
  <c r="L17" i="1"/>
  <c r="L18" i="1"/>
  <c r="L20" i="1"/>
  <c r="L21" i="1"/>
  <c r="L22" i="1"/>
  <c r="L24" i="1"/>
  <c r="L25" i="1"/>
  <c r="L26" i="1"/>
  <c r="L27" i="1"/>
  <c r="L28" i="1"/>
  <c r="L30" i="1"/>
  <c r="L31" i="1"/>
  <c r="L32" i="1"/>
  <c r="L33" i="1"/>
  <c r="L35" i="1"/>
  <c r="L37" i="1"/>
  <c r="L38" i="1"/>
  <c r="L40" i="1"/>
  <c r="L41" i="1"/>
  <c r="L43" i="1"/>
  <c r="L44" i="1"/>
  <c r="L46" i="1"/>
  <c r="L47" i="1"/>
  <c r="L48" i="1"/>
  <c r="L49" i="1"/>
  <c r="L51" i="1"/>
  <c r="L53" i="1"/>
  <c r="L54" i="1"/>
  <c r="I52" i="1"/>
  <c r="I50" i="1"/>
  <c r="I45" i="1"/>
  <c r="I42" i="1"/>
  <c r="I36" i="1"/>
  <c r="I34" i="1"/>
  <c r="I29" i="1"/>
  <c r="I23" i="1"/>
  <c r="I10" i="1"/>
  <c r="I19" i="1"/>
  <c r="I57" i="1" l="1"/>
  <c r="N11" i="1"/>
  <c r="N25" i="1" l="1"/>
  <c r="N26" i="1"/>
  <c r="N27" i="1"/>
  <c r="N24" i="1"/>
  <c r="M11" i="1" l="1"/>
  <c r="M12" i="1"/>
  <c r="M13" i="1"/>
  <c r="M15" i="1"/>
  <c r="M17" i="1"/>
  <c r="M18" i="1"/>
  <c r="M20" i="1"/>
  <c r="M21" i="1"/>
  <c r="M22" i="1"/>
  <c r="M24" i="1"/>
  <c r="M25" i="1"/>
  <c r="M26" i="1"/>
  <c r="M27" i="1"/>
  <c r="M28" i="1"/>
  <c r="M30" i="1"/>
  <c r="M31" i="1"/>
  <c r="M32" i="1"/>
  <c r="M33" i="1"/>
  <c r="M35" i="1"/>
  <c r="M37" i="1"/>
  <c r="M38" i="1"/>
  <c r="M40" i="1"/>
  <c r="M41" i="1"/>
  <c r="M43" i="1"/>
  <c r="M44" i="1"/>
  <c r="M46" i="1"/>
  <c r="M47" i="1"/>
  <c r="M48" i="1"/>
  <c r="M49" i="1"/>
  <c r="M51" i="1"/>
  <c r="M53" i="1"/>
  <c r="M54" i="1"/>
  <c r="H11" i="1"/>
  <c r="H12" i="1"/>
  <c r="H13" i="1"/>
  <c r="H15" i="1"/>
  <c r="H17" i="1"/>
  <c r="H18" i="1"/>
  <c r="H20" i="1"/>
  <c r="H21" i="1"/>
  <c r="H22" i="1"/>
  <c r="H24" i="1"/>
  <c r="H25" i="1"/>
  <c r="H26" i="1"/>
  <c r="H27" i="1"/>
  <c r="H28" i="1"/>
  <c r="H30" i="1"/>
  <c r="H31" i="1"/>
  <c r="H32" i="1"/>
  <c r="H33" i="1"/>
  <c r="H35" i="1"/>
  <c r="H37" i="1"/>
  <c r="H38" i="1"/>
  <c r="H40" i="1"/>
  <c r="H41" i="1"/>
  <c r="H43" i="1"/>
  <c r="H44" i="1"/>
  <c r="H46" i="1"/>
  <c r="H47" i="1"/>
  <c r="H48" i="1"/>
  <c r="H49" i="1"/>
  <c r="H51" i="1"/>
  <c r="H53" i="1"/>
  <c r="H54" i="1"/>
  <c r="N33" i="1"/>
  <c r="N14" i="1"/>
  <c r="N21" i="1" l="1"/>
  <c r="E52" i="1"/>
  <c r="F52" i="1"/>
  <c r="G52" i="1"/>
  <c r="J52" i="1"/>
  <c r="K52" i="1"/>
  <c r="E50" i="1"/>
  <c r="F50" i="1"/>
  <c r="G50" i="1"/>
  <c r="J50" i="1"/>
  <c r="K50" i="1"/>
  <c r="E45" i="1"/>
  <c r="F45" i="1"/>
  <c r="G45" i="1"/>
  <c r="J45" i="1"/>
  <c r="K45" i="1"/>
  <c r="E42" i="1"/>
  <c r="F42" i="1"/>
  <c r="G42" i="1"/>
  <c r="J42" i="1"/>
  <c r="K42" i="1"/>
  <c r="E36" i="1"/>
  <c r="F36" i="1"/>
  <c r="G36" i="1"/>
  <c r="J36" i="1"/>
  <c r="K36" i="1"/>
  <c r="D34" i="1"/>
  <c r="E34" i="1"/>
  <c r="F34" i="1"/>
  <c r="G34" i="1"/>
  <c r="J34" i="1"/>
  <c r="K34" i="1"/>
  <c r="D29" i="1"/>
  <c r="E29" i="1"/>
  <c r="F29" i="1"/>
  <c r="G29" i="1"/>
  <c r="J29" i="1"/>
  <c r="K29" i="1"/>
  <c r="O29" i="1" s="1"/>
  <c r="E23" i="1"/>
  <c r="F23" i="1"/>
  <c r="G23" i="1"/>
  <c r="J23" i="1"/>
  <c r="L23" i="1"/>
  <c r="D23" i="1"/>
  <c r="O23" i="1" s="1"/>
  <c r="C23" i="1"/>
  <c r="L52" i="1" l="1"/>
  <c r="O52" i="1"/>
  <c r="L50" i="1"/>
  <c r="L45" i="1"/>
  <c r="L42" i="1"/>
  <c r="L36" i="1"/>
  <c r="L34" i="1"/>
  <c r="O34" i="1"/>
  <c r="M29" i="1"/>
  <c r="L29" i="1"/>
  <c r="H23" i="1"/>
  <c r="M45" i="1"/>
  <c r="M50" i="1"/>
  <c r="M42" i="1"/>
  <c r="M36" i="1"/>
  <c r="M52" i="1"/>
  <c r="M34" i="1"/>
  <c r="N23" i="1"/>
  <c r="M23" i="1"/>
  <c r="D45" i="1"/>
  <c r="O45" i="1" s="1"/>
  <c r="C45" i="1"/>
  <c r="N49" i="1"/>
  <c r="J10" i="1"/>
  <c r="J57" i="1" s="1"/>
  <c r="J19" i="1"/>
  <c r="K10" i="1"/>
  <c r="K19" i="1"/>
  <c r="D10" i="1"/>
  <c r="E10" i="1"/>
  <c r="F10" i="1"/>
  <c r="G10" i="1"/>
  <c r="D19" i="1"/>
  <c r="E19" i="1"/>
  <c r="F19" i="1"/>
  <c r="G19" i="1"/>
  <c r="D36" i="1"/>
  <c r="O36" i="1" s="1"/>
  <c r="D42" i="1"/>
  <c r="O42" i="1" s="1"/>
  <c r="D52" i="1"/>
  <c r="N37" i="1"/>
  <c r="N12" i="1"/>
  <c r="N13" i="1"/>
  <c r="N15" i="1"/>
  <c r="N16" i="1"/>
  <c r="N17" i="1"/>
  <c r="N18" i="1"/>
  <c r="N20" i="1"/>
  <c r="N22" i="1"/>
  <c r="N28" i="1"/>
  <c r="N31" i="1"/>
  <c r="N32" i="1"/>
  <c r="N38" i="1"/>
  <c r="N40" i="1"/>
  <c r="N41" i="1"/>
  <c r="N44" i="1"/>
  <c r="N46" i="1"/>
  <c r="N47" i="1"/>
  <c r="N48" i="1"/>
  <c r="N51" i="1"/>
  <c r="N50" i="1" s="1"/>
  <c r="N53" i="1"/>
  <c r="N54" i="1"/>
  <c r="E57" i="1" l="1"/>
  <c r="G57" i="1"/>
  <c r="L19" i="1"/>
  <c r="O19" i="1"/>
  <c r="F57" i="1"/>
  <c r="L10" i="1"/>
  <c r="O10" i="1"/>
  <c r="N10" i="1"/>
  <c r="K57" i="1"/>
  <c r="L57" i="1" s="1"/>
  <c r="M19" i="1"/>
  <c r="M10" i="1"/>
  <c r="H45" i="1"/>
  <c r="N52" i="1"/>
  <c r="N45" i="1"/>
  <c r="N36" i="1"/>
  <c r="N43" i="1"/>
  <c r="N42" i="1" s="1"/>
  <c r="N35" i="1"/>
  <c r="N34" i="1" s="1"/>
  <c r="N19" i="1"/>
  <c r="M57" i="1" l="1"/>
  <c r="N30" i="1"/>
  <c r="N29" i="1" l="1"/>
  <c r="C52" i="1" l="1"/>
  <c r="H52" i="1" s="1"/>
  <c r="D50" i="1"/>
  <c r="C50" i="1"/>
  <c r="C42" i="1"/>
  <c r="H42" i="1" s="1"/>
  <c r="C36" i="1"/>
  <c r="H36" i="1" s="1"/>
  <c r="C34" i="1"/>
  <c r="H34" i="1" s="1"/>
  <c r="C29" i="1"/>
  <c r="H29" i="1" s="1"/>
  <c r="C19" i="1"/>
  <c r="H19" i="1" s="1"/>
  <c r="C10" i="1"/>
  <c r="O50" i="1" l="1"/>
  <c r="D57" i="1"/>
  <c r="H10" i="1"/>
  <c r="C57" i="1"/>
  <c r="H50" i="1"/>
  <c r="O57" i="1" l="1"/>
  <c r="N57" i="1"/>
  <c r="H57" i="1"/>
</calcChain>
</file>

<file path=xl/sharedStrings.xml><?xml version="1.0" encoding="utf-8"?>
<sst xmlns="http://schemas.openxmlformats.org/spreadsheetml/2006/main" count="117" uniqueCount="114">
  <si>
    <t>Управление финансов администрации ЗАТО г. Североморск</t>
  </si>
  <si>
    <t>Единица измерения: тыс. руб.</t>
  </si>
  <si>
    <t>Наименование показателя</t>
  </si>
  <si>
    <t>#Н/Д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</si>
  <si>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</si>
  <si>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</si>
  <si>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</si>
  <si>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</si>
  <si>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</si>
  <si>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</si>
  <si>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</si>
  <si>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</si>
  <si>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</si>
  <si>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</si>
  <si>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</si>
  <si>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Обеспечение проведения выборов и референдумов</t>
  </si>
  <si>
    <t>0107</t>
  </si>
  <si>
    <t xml:space="preserve">      Резервные фонды</t>
  </si>
  <si>
    <t>0111</t>
  </si>
  <si>
    <t xml:space="preserve">      Другие общегосударственные вопросы</t>
  </si>
  <si>
    <t>0113</t>
  </si>
  <si>
    <t xml:space="preserve">    НАЦИОНАЛЬНАЯ БЕЗОПАСНОСТЬ И ПРАВООХРАНИТЕЛЬНАЯ ДЕЯТЕЛЬНОСТЬ</t>
  </si>
  <si>
    <t>0300</t>
  </si>
  <si>
    <t xml:space="preserve">      Органы юстиции</t>
  </si>
  <si>
    <t>0304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</si>
  <si>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</si>
  <si>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</si>
  <si>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</si>
  <si>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</si>
  <si>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</si>
  <si>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</si>
  <si>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</si>
  <si>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</si>
  <si>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</si>
  <si>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</si>
  <si>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Связь и информатика</t>
  </si>
  <si>
    <t>0410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</si>
  <si>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</si>
  <si>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</si>
  <si>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</si>
  <si>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</si>
  <si>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</si>
  <si>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</si>
  <si>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</si>
  <si>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</si>
  <si>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</si>
  <si>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</si>
  <si>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  Другие вопросы в области жилищно-коммунального хозяйства</t>
  </si>
  <si>
    <t>0505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</si>
  <si>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</si>
  <si>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</si>
  <si>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</si>
  <si>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</si>
  <si>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</si>
  <si>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</si>
  <si>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</si>
  <si>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</si>
  <si>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</si>
  <si>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</si>
  <si>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Молодежная политика и оздоровление детей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</si>
  <si>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</si>
  <si>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</si>
  <si>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</si>
  <si>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</si>
  <si>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</si>
  <si>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</si>
  <si>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</si>
  <si>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</si>
  <si>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</si>
  <si>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</si>
  <si>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</si>
  <si>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</si>
  <si>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</si>
  <si>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</si>
  <si>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</si>
  <si>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Охрана семьи и детства</t>
  </si>
  <si>
    <t>1004</t>
  </si>
  <si>
    <t xml:space="preserve">    ФИЗИЧЕСКАЯ КУЛЬТУРА И СПОРТ</t>
  </si>
  <si>
    <t>1100</t>
  </si>
  <si>
    <t xml:space="preserve">      Другие вопросы в области физической культуры и спорта</t>
  </si>
  <si>
    <t>1105</t>
  </si>
  <si>
    <t xml:space="preserve">    СРЕДСТВА МАССОВОЙ ИНФОРМАЦИИ</t>
  </si>
  <si>
    <t>1200</t>
  </si>
  <si>
    <t xml:space="preserve">      Телевидение и радиовещание</t>
  </si>
  <si>
    <t>1201</t>
  </si>
  <si>
    <t xml:space="preserve">      Периодическая печать и издательства</t>
  </si>
  <si>
    <t>1202</t>
  </si>
  <si>
    <t>ВСЕГО РАСХОДОВ:</t>
  </si>
  <si>
    <t>Исполнено</t>
  </si>
  <si>
    <t>Сумма</t>
  </si>
  <si>
    <t>%</t>
  </si>
  <si>
    <t xml:space="preserve">Динамика исполнения бюджета в разрезе разделов (подразделов) бюджетной классификайии     
</t>
  </si>
  <si>
    <t xml:space="preserve">    Другие вопросы в области социальной политики</t>
  </si>
  <si>
    <t>1006</t>
  </si>
  <si>
    <t>0405</t>
  </si>
  <si>
    <t xml:space="preserve">     Судебная система</t>
  </si>
  <si>
    <t>0105</t>
  </si>
  <si>
    <t>2016 год</t>
  </si>
  <si>
    <t>% исполнения</t>
  </si>
  <si>
    <t>Утверждено</t>
  </si>
  <si>
    <t>Утверждено (уточненный план)</t>
  </si>
  <si>
    <t>Утверждено (первоначально)</t>
  </si>
  <si>
    <t>% исполнения к уточненному плану</t>
  </si>
  <si>
    <t>2017 год</t>
  </si>
  <si>
    <t>Отклонение исполнения (2017 к 2016)</t>
  </si>
  <si>
    <t xml:space="preserve">Исполнено </t>
  </si>
  <si>
    <t xml:space="preserve">  Сельское хозяйство и рыболовство
</t>
  </si>
  <si>
    <t xml:space="preserve">      Дополнительное образование детей</t>
  </si>
  <si>
    <t>0703</t>
  </si>
  <si>
    <t>1300</t>
  </si>
  <si>
    <t>1301</t>
  </si>
  <si>
    <t xml:space="preserve">    ОБСЛУЖИВАНИЕ ГОСУДАРСТВЕННОГО И МУНИЦИПАЛЬНОГО ДОЛГА</t>
  </si>
  <si>
    <t xml:space="preserve">    Обслуживание государственного внутреннего и муниципального долга</t>
  </si>
  <si>
    <t xml:space="preserve">% исполнения к первоначально утвержденному плану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</si>
</sst>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#,##0.0"/>
    <numFmt numFmtId="166" formatCode="_-* #,##0.0_р_._-;\-* #,##0.0_р_._-;_-* &quot;-&quot;??_р_._-;_-@_-"/>
    <numFmt numFmtId="167" formatCode="0.0%"/>
  </numFmts>
  <fonts count="2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33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8">
    <xf numFmtId="0" fontId="18" fillId="33" borderId="0" xfId="0" applyFont="1" applyFill="1"/>
    <xf numFmtId="0" fontId="19" fillId="33" borderId="0" xfId="0" applyFont="1" applyFill="1"/>
    <xf numFmtId="0" fontId="20" fillId="33" borderId="0" xfId="0" applyFont="1" applyFill="1"/>
    <xf numFmtId="49" fontId="22" fillId="33" borderId="10" xfId="0" applyNumberFormat="1" applyFont="1" applyFill="1" applyBorder="1" applyAlignment="1">
      <alignment horizontal="center" vertical="center" shrinkToFit="1"/>
    </xf>
    <xf numFmtId="0" fontId="22" fillId="33" borderId="10" xfId="0" applyFont="1" applyFill="1" applyBorder="1" applyAlignment="1">
      <alignment vertical="top" wrapText="1"/>
    </xf>
    <xf numFmtId="0" fontId="22" fillId="33" borderId="10" xfId="0" applyFont="1" applyFill="1" applyBorder="1" applyAlignment="1">
      <alignment horizontal="left" vertical="center" wrapText="1"/>
    </xf>
    <xf numFmtId="0" fontId="19" fillId="0" borderId="0" xfId="0" applyFont="1" applyFill="1"/>
    <xf numFmtId="167" fontId="19" fillId="0" borderId="0" xfId="0" applyNumberFormat="1" applyFont="1" applyFill="1"/>
    <xf numFmtId="167" fontId="21" fillId="0" borderId="0" xfId="0" applyNumberFormat="1" applyFont="1" applyFill="1" applyAlignment="1">
      <alignment horizontal="center" wrapText="1"/>
    </xf>
    <xf numFmtId="0" fontId="21" fillId="0" borderId="0" xfId="0" applyFont="1" applyFill="1" applyAlignment="1">
      <alignment wrapText="1"/>
    </xf>
    <xf numFmtId="167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165" fontId="22" fillId="0" borderId="10" xfId="0" applyNumberFormat="1" applyFont="1" applyFill="1" applyBorder="1" applyAlignment="1">
      <alignment horizontal="center" vertical="center" wrapText="1"/>
    </xf>
    <xf numFmtId="165" fontId="22" fillId="0" borderId="10" xfId="0" applyNumberFormat="1" applyFont="1" applyFill="1" applyBorder="1" applyAlignment="1">
      <alignment horizontal="center" vertical="center" shrinkToFit="1"/>
    </xf>
    <xf numFmtId="167" fontId="22" fillId="0" borderId="10" xfId="0" applyNumberFormat="1" applyFont="1" applyFill="1" applyBorder="1" applyAlignment="1">
      <alignment horizontal="center" vertical="center" shrinkToFit="1"/>
    </xf>
    <xf numFmtId="165" fontId="23" fillId="0" borderId="10" xfId="0" applyNumberFormat="1" applyFont="1" applyFill="1" applyBorder="1" applyAlignment="1">
      <alignment horizontal="center" vertical="center" shrinkToFit="1"/>
    </xf>
    <xf numFmtId="167" fontId="23" fillId="0" borderId="10" xfId="0" applyNumberFormat="1" applyFont="1" applyFill="1" applyBorder="1" applyAlignment="1">
      <alignment horizontal="center" vertical="center" shrinkToFit="1"/>
    </xf>
    <xf numFmtId="166" fontId="22" fillId="0" borderId="10" xfId="42" applyNumberFormat="1" applyFont="1" applyFill="1" applyBorder="1" applyAlignment="1">
      <alignment horizontal="center" vertical="center" shrinkToFit="1"/>
    </xf>
    <xf numFmtId="164" fontId="22" fillId="0" borderId="10" xfId="42" applyFont="1" applyFill="1" applyBorder="1" applyAlignment="1">
      <alignment horizontal="center" vertical="center" shrinkToFit="1"/>
    </xf>
    <xf numFmtId="165" fontId="24" fillId="0" borderId="10" xfId="0" applyNumberFormat="1" applyFont="1" applyFill="1" applyBorder="1" applyAlignment="1">
      <alignment horizontal="center" vertical="top" shrinkToFit="1"/>
    </xf>
    <xf numFmtId="167" fontId="24" fillId="0" borderId="10" xfId="0" applyNumberFormat="1" applyFont="1" applyFill="1" applyBorder="1" applyAlignment="1">
      <alignment horizontal="center" vertical="center" shrinkToFit="1"/>
    </xf>
    <xf numFmtId="167" fontId="25" fillId="0" borderId="10" xfId="0" applyNumberFormat="1" applyFont="1" applyFill="1" applyBorder="1" applyAlignment="1">
      <alignment horizontal="center" vertical="center" shrinkToFit="1"/>
    </xf>
    <xf numFmtId="0" fontId="19" fillId="0" borderId="0" xfId="0" applyFont="1" applyFill="1" applyAlignment="1">
      <alignment horizontal="left" wrapText="1"/>
    </xf>
    <xf numFmtId="167" fontId="19" fillId="0" borderId="0" xfId="0" applyNumberFormat="1" applyFont="1" applyFill="1" applyAlignment="1">
      <alignment horizontal="left" wrapText="1"/>
    </xf>
    <xf numFmtId="0" fontId="20" fillId="0" borderId="0" xfId="0" applyFont="1" applyFill="1"/>
    <xf numFmtId="167" fontId="20" fillId="0" borderId="0" xfId="0" applyNumberFormat="1" applyFont="1" applyFill="1"/>
    <xf numFmtId="0" fontId="21" fillId="33" borderId="0" xfId="0" applyFont="1" applyFill="1" applyAlignment="1">
      <alignment horizontal="center" wrapText="1"/>
    </xf>
    <xf numFmtId="0" fontId="21" fillId="33" borderId="0" xfId="0" applyFont="1" applyFill="1" applyAlignment="1">
      <alignment horizontal="center"/>
    </xf>
    <xf numFmtId="10" fontId="23" fillId="0" borderId="10" xfId="42" applyNumberFormat="1" applyFont="1" applyFill="1" applyBorder="1" applyAlignment="1">
      <alignment horizontal="center" vertical="center" shrinkToFit="1"/>
    </xf>
    <xf numFmtId="166" fontId="19" fillId="0" borderId="0" xfId="42" applyNumberFormat="1" applyFont="1" applyFill="1"/>
    <xf numFmtId="166" fontId="23" fillId="0" borderId="10" xfId="42" applyNumberFormat="1" applyFont="1" applyFill="1" applyBorder="1" applyAlignment="1">
      <alignment horizontal="center" vertical="center" shrinkToFit="1"/>
    </xf>
    <xf numFmtId="166" fontId="24" fillId="0" borderId="10" xfId="42" applyNumberFormat="1" applyFont="1" applyFill="1" applyBorder="1" applyAlignment="1">
      <alignment horizontal="center" vertical="top" shrinkToFit="1"/>
    </xf>
    <xf numFmtId="166" fontId="19" fillId="0" borderId="0" xfId="42" applyNumberFormat="1" applyFont="1" applyFill="1" applyAlignment="1">
      <alignment horizontal="left" wrapText="1"/>
    </xf>
    <xf numFmtId="166" fontId="20" fillId="0" borderId="0" xfId="42" applyNumberFormat="1" applyFont="1" applyFill="1"/>
    <xf numFmtId="0" fontId="19" fillId="33" borderId="0" xfId="0" applyFont="1" applyFill="1" applyAlignment="1">
      <alignment horizontal="left" wrapText="1"/>
    </xf>
    <xf numFmtId="165" fontId="22" fillId="0" borderId="10" xfId="0" applyNumberFormat="1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left"/>
    </xf>
    <xf numFmtId="0" fontId="24" fillId="33" borderId="14" xfId="0" applyFont="1" applyFill="1" applyBorder="1" applyAlignment="1">
      <alignment horizontal="left"/>
    </xf>
    <xf numFmtId="0" fontId="22" fillId="33" borderId="10" xfId="0" applyFont="1" applyFill="1" applyBorder="1" applyAlignment="1">
      <alignment horizontal="center" vertical="center" wrapText="1"/>
    </xf>
    <xf numFmtId="165" fontId="23" fillId="0" borderId="10" xfId="0" applyNumberFormat="1" applyFont="1" applyFill="1" applyBorder="1" applyAlignment="1">
      <alignment horizontal="center" wrapText="1"/>
    </xf>
    <xf numFmtId="165" fontId="23" fillId="0" borderId="11" xfId="0" applyNumberFormat="1" applyFont="1" applyFill="1" applyBorder="1" applyAlignment="1">
      <alignment horizontal="center" wrapText="1"/>
    </xf>
    <xf numFmtId="165" fontId="23" fillId="0" borderId="12" xfId="0" applyNumberFormat="1" applyFont="1" applyFill="1" applyBorder="1" applyAlignment="1">
      <alignment horizontal="center" wrapText="1"/>
    </xf>
    <xf numFmtId="165" fontId="22" fillId="0" borderId="16" xfId="0" applyNumberFormat="1" applyFont="1" applyFill="1" applyBorder="1" applyAlignment="1">
      <alignment horizontal="center"/>
    </xf>
    <xf numFmtId="165" fontId="22" fillId="0" borderId="17" xfId="0" applyNumberFormat="1" applyFont="1" applyFill="1" applyBorder="1" applyAlignment="1">
      <alignment horizontal="center"/>
    </xf>
    <xf numFmtId="165" fontId="22" fillId="0" borderId="18" xfId="0" applyNumberFormat="1" applyFont="1" applyFill="1" applyBorder="1" applyAlignment="1">
      <alignment horizontal="center"/>
    </xf>
    <xf numFmtId="165" fontId="22" fillId="0" borderId="19" xfId="0" applyNumberFormat="1" applyFont="1" applyFill="1" applyBorder="1" applyAlignment="1">
      <alignment horizontal="center"/>
    </xf>
    <xf numFmtId="165" fontId="22" fillId="0" borderId="15" xfId="0" applyNumberFormat="1" applyFont="1" applyFill="1" applyBorder="1" applyAlignment="1">
      <alignment horizontal="center"/>
    </xf>
    <xf numFmtId="165" fontId="22" fillId="0" borderId="20" xfId="0" applyNumberFormat="1" applyFont="1" applyFill="1" applyBorder="1" applyAlignment="1">
      <alignment horizontal="center"/>
    </xf>
    <xf numFmtId="167" fontId="22" fillId="0" borderId="11" xfId="0" applyNumberFormat="1" applyFont="1" applyFill="1" applyBorder="1" applyAlignment="1">
      <alignment horizontal="center" vertical="center" wrapText="1"/>
    </xf>
    <xf numFmtId="167" fontId="22" fillId="0" borderId="12" xfId="0" applyNumberFormat="1" applyFont="1" applyFill="1" applyBorder="1" applyAlignment="1">
      <alignment horizontal="center" vertical="center" wrapText="1"/>
    </xf>
    <xf numFmtId="166" fontId="22" fillId="0" borderId="11" xfId="42" applyNumberFormat="1" applyFont="1" applyFill="1" applyBorder="1" applyAlignment="1">
      <alignment horizontal="center" vertical="center" wrapText="1"/>
    </xf>
    <xf numFmtId="166" fontId="22" fillId="0" borderId="12" xfId="42" applyNumberFormat="1" applyFont="1" applyFill="1" applyBorder="1" applyAlignment="1">
      <alignment horizontal="center" vertical="center" wrapText="1"/>
    </xf>
    <xf numFmtId="165" fontId="22" fillId="0" borderId="11" xfId="0" applyNumberFormat="1" applyFont="1" applyFill="1" applyBorder="1" applyAlignment="1">
      <alignment horizontal="center" vertical="center" wrapText="1"/>
    </xf>
    <xf numFmtId="165" fontId="22" fillId="0" borderId="12" xfId="0" applyNumberFormat="1" applyFont="1" applyFill="1" applyBorder="1" applyAlignment="1">
      <alignment horizontal="center" vertical="center" wrapText="1"/>
    </xf>
    <xf numFmtId="0" fontId="19" fillId="33" borderId="0" xfId="0" applyFont="1" applyFill="1" applyAlignment="1">
      <alignment wrapText="1"/>
    </xf>
    <xf numFmtId="0" fontId="21" fillId="33" borderId="0" xfId="0" applyFont="1" applyFill="1" applyAlignment="1">
      <alignment horizontal="center" wrapText="1"/>
    </xf>
    <xf numFmtId="0" fontId="21" fillId="33" borderId="0" xfId="0" applyFont="1" applyFill="1" applyAlignment="1">
      <alignment horizontal="center"/>
    </xf>
    <xf numFmtId="0" fontId="19" fillId="33" borderId="15" xfId="0" applyFont="1" applyFill="1" applyBorder="1" applyAlignment="1">
      <alignment horizontal="right"/>
    </xf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Финансовый" xfId="42" builtinId="3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O59"/>
  <sheetViews>
    <sheetView showGridLines="0" tabSelected="1" workbookViewId="0">
      <pane ySplit="9" topLeftCell="A10" activePane="bottomLeft" state="frozen"/>
      <selection pane="bottomLeft" activeCell="B78" sqref="B78"/>
    </sheetView>
  </sheetViews>
  <sheetFormatPr defaultRowHeight="12.75" outlineLevelRow="1" x14ac:dyDescent="0.2"/>
  <cols>
    <col min="1" max="1" width="40" style="2" customWidth="1"/>
    <col min="2" max="2" width="7.7109375" style="2" customWidth="1"/>
    <col min="3" max="3" width="14.7109375" style="24" customWidth="1"/>
    <col min="4" max="4" width="11.7109375" style="24" customWidth="1"/>
    <col min="5" max="6" width="11.7109375" style="24" hidden="1" customWidth="1"/>
    <col min="7" max="7" width="14.7109375" style="24" hidden="1" customWidth="1"/>
    <col min="8" max="8" width="11.85546875" style="25" customWidth="1"/>
    <col min="9" max="9" width="11.85546875" style="33" customWidth="1"/>
    <col min="10" max="10" width="12.85546875" style="24" customWidth="1"/>
    <col min="11" max="12" width="11.85546875" style="24" customWidth="1"/>
    <col min="13" max="13" width="11.85546875" style="25" customWidth="1"/>
    <col min="14" max="14" width="11.85546875" style="24" customWidth="1"/>
    <col min="15" max="15" width="8.7109375" style="24" customWidth="1"/>
  </cols>
  <sheetData>
    <row r="1" spans="1:15" x14ac:dyDescent="0.2">
      <c r="A1" s="54"/>
      <c r="B1" s="54"/>
      <c r="C1" s="54"/>
      <c r="D1" s="6"/>
      <c r="E1" s="6"/>
      <c r="F1" s="6"/>
      <c r="G1" s="6"/>
      <c r="H1" s="7"/>
      <c r="I1" s="29"/>
      <c r="J1" s="6"/>
      <c r="K1" s="6"/>
      <c r="L1" s="6"/>
      <c r="M1" s="7"/>
      <c r="N1" s="6"/>
      <c r="O1" s="6"/>
    </row>
    <row r="2" spans="1:15" ht="12.75" customHeight="1" x14ac:dyDescent="0.2">
      <c r="A2" s="54" t="s">
        <v>0</v>
      </c>
      <c r="B2" s="54"/>
      <c r="C2" s="54"/>
      <c r="D2" s="6"/>
      <c r="E2" s="6"/>
      <c r="F2" s="6"/>
      <c r="G2" s="6"/>
      <c r="H2" s="7"/>
      <c r="I2" s="29"/>
      <c r="J2" s="6"/>
      <c r="K2" s="6"/>
      <c r="L2" s="6"/>
      <c r="M2" s="7"/>
      <c r="N2" s="6"/>
      <c r="O2" s="6"/>
    </row>
    <row r="3" spans="1:15" ht="31.5" customHeight="1" x14ac:dyDescent="0.25">
      <c r="A3" s="55" t="s">
        <v>91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26"/>
      <c r="M3" s="8"/>
      <c r="N3" s="9"/>
      <c r="O3" s="9"/>
    </row>
    <row r="4" spans="1:15" ht="15.75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27"/>
      <c r="M4" s="10"/>
      <c r="N4" s="11"/>
      <c r="O4" s="11"/>
    </row>
    <row r="5" spans="1:15" x14ac:dyDescent="0.2">
      <c r="A5" s="57" t="s">
        <v>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15" ht="12.75" customHeight="1" x14ac:dyDescent="0.2">
      <c r="A6" s="38" t="s">
        <v>2</v>
      </c>
      <c r="B6" s="38" t="s">
        <v>4</v>
      </c>
      <c r="C6" s="42" t="s">
        <v>97</v>
      </c>
      <c r="D6" s="43"/>
      <c r="E6" s="43"/>
      <c r="F6" s="43"/>
      <c r="G6" s="43"/>
      <c r="H6" s="44"/>
      <c r="I6" s="42" t="s">
        <v>103</v>
      </c>
      <c r="J6" s="43"/>
      <c r="K6" s="43"/>
      <c r="L6" s="43"/>
      <c r="M6" s="44"/>
      <c r="N6" s="39" t="s">
        <v>104</v>
      </c>
      <c r="O6" s="39"/>
    </row>
    <row r="7" spans="1:15" x14ac:dyDescent="0.2">
      <c r="A7" s="38"/>
      <c r="B7" s="38"/>
      <c r="C7" s="45"/>
      <c r="D7" s="46"/>
      <c r="E7" s="46"/>
      <c r="F7" s="46"/>
      <c r="G7" s="46"/>
      <c r="H7" s="47"/>
      <c r="I7" s="45"/>
      <c r="J7" s="46"/>
      <c r="K7" s="46"/>
      <c r="L7" s="46"/>
      <c r="M7" s="47"/>
      <c r="N7" s="39"/>
      <c r="O7" s="39"/>
    </row>
    <row r="8" spans="1:15" ht="12.75" customHeight="1" x14ac:dyDescent="0.2">
      <c r="A8" s="38"/>
      <c r="B8" s="38"/>
      <c r="C8" s="35" t="s">
        <v>99</v>
      </c>
      <c r="D8" s="35" t="s">
        <v>88</v>
      </c>
      <c r="E8" s="12" t="s">
        <v>3</v>
      </c>
      <c r="F8" s="35" t="s">
        <v>3</v>
      </c>
      <c r="G8" s="35" t="s">
        <v>3</v>
      </c>
      <c r="H8" s="48" t="s">
        <v>98</v>
      </c>
      <c r="I8" s="50" t="s">
        <v>101</v>
      </c>
      <c r="J8" s="35" t="s">
        <v>100</v>
      </c>
      <c r="K8" s="52" t="s">
        <v>105</v>
      </c>
      <c r="L8" s="48" t="s">
        <v>113</v>
      </c>
      <c r="M8" s="48" t="s">
        <v>102</v>
      </c>
      <c r="N8" s="40" t="s">
        <v>89</v>
      </c>
      <c r="O8" s="40" t="s">
        <v>90</v>
      </c>
    </row>
    <row r="9" spans="1:15" ht="35.25" customHeight="1" x14ac:dyDescent="0.2">
      <c r="A9" s="38"/>
      <c r="B9" s="38"/>
      <c r="C9" s="35"/>
      <c r="D9" s="35"/>
      <c r="E9" s="12"/>
      <c r="F9" s="35"/>
      <c r="G9" s="35"/>
      <c r="H9" s="49"/>
      <c r="I9" s="51"/>
      <c r="J9" s="35"/>
      <c r="K9" s="53"/>
      <c r="L9" s="49"/>
      <c r="M9" s="49"/>
      <c r="N9" s="41"/>
      <c r="O9" s="41"/>
    </row>
    <row r="10" spans="1:15" x14ac:dyDescent="0.2">
      <c r="A10" s="4" t="s">
        <v>5</v>
      </c>
      <c r="B10" s="3" t="s">
        <v>6</v>
      </c>
      <c r="C10" s="13">
        <f>SUM(C11:C18)</f>
        <v>213446.47700000001</v>
      </c>
      <c r="D10" s="13">
        <f t="shared" ref="D10:K10" si="0">SUM(D11:D18)</f>
        <v>208272.15925999999</v>
      </c>
      <c r="E10" s="13">
        <f t="shared" si="0"/>
        <v>80381</v>
      </c>
      <c r="F10" s="13">
        <f t="shared" si="0"/>
        <v>-80381</v>
      </c>
      <c r="G10" s="13">
        <f t="shared" si="0"/>
        <v>0</v>
      </c>
      <c r="H10" s="14">
        <f>D10/C10</f>
        <v>0.97575824247499743</v>
      </c>
      <c r="I10" s="30">
        <f t="shared" si="0"/>
        <v>247848.93</v>
      </c>
      <c r="J10" s="15">
        <f t="shared" si="0"/>
        <v>233208.51</v>
      </c>
      <c r="K10" s="15">
        <f t="shared" si="0"/>
        <v>221077.24</v>
      </c>
      <c r="L10" s="28">
        <f>K10/I10/100</f>
        <v>8.9198383870368117E-3</v>
      </c>
      <c r="M10" s="16">
        <f t="shared" ref="M10:M15" si="1">K10/J10</f>
        <v>0.94798101492951514</v>
      </c>
      <c r="N10" s="13">
        <f>K10-D10</f>
        <v>12805.080740000005</v>
      </c>
      <c r="O10" s="13">
        <f>K10/D10*100-100</f>
        <v>6.1482440982496342</v>
      </c>
    </row>
    <row r="11" spans="1:15" ht="36" hidden="1" outlineLevel="1" x14ac:dyDescent="0.2">
      <c r="A11" s="4" t="s">
        <v>7</v>
      </c>
      <c r="B11" s="3" t="s">
        <v>8</v>
      </c>
      <c r="C11" s="13">
        <v>2823.0949999999998</v>
      </c>
      <c r="D11" s="13">
        <v>2805.8496799999998</v>
      </c>
      <c r="E11" s="13">
        <v>1161.5999999999999</v>
      </c>
      <c r="F11" s="13">
        <v>-1161.5999999999999</v>
      </c>
      <c r="G11" s="13">
        <v>0</v>
      </c>
      <c r="H11" s="14">
        <f>D11/C11</f>
        <v>0.99389134265761514</v>
      </c>
      <c r="I11" s="17">
        <v>2955.63</v>
      </c>
      <c r="J11" s="13">
        <v>2274.41</v>
      </c>
      <c r="K11" s="13">
        <v>1939.33</v>
      </c>
      <c r="L11" s="28">
        <f t="shared" ref="L11:L57" si="2">K11/I11</f>
        <v>0.65614775868427366</v>
      </c>
      <c r="M11" s="16">
        <f t="shared" si="1"/>
        <v>0.85267388025905622</v>
      </c>
      <c r="N11" s="17">
        <f t="shared" ref="N11" si="3">K11-D11</f>
        <v>-866.51967999999988</v>
      </c>
      <c r="O11" s="13">
        <f t="shared" ref="O11:O57" si="4">K11/D11*100-100</f>
        <v>-30.882612357195129</v>
      </c>
    </row>
    <row r="12" spans="1:15" ht="48" hidden="1" outlineLevel="1" x14ac:dyDescent="0.2">
      <c r="A12" s="4" t="s">
        <v>9</v>
      </c>
      <c r="B12" s="3" t="s">
        <v>10</v>
      </c>
      <c r="C12" s="13">
        <v>5393.4979999999996</v>
      </c>
      <c r="D12" s="13">
        <v>4898.8209399999996</v>
      </c>
      <c r="E12" s="13">
        <v>1867.3</v>
      </c>
      <c r="F12" s="13">
        <v>-1867.3</v>
      </c>
      <c r="G12" s="13">
        <v>0</v>
      </c>
      <c r="H12" s="14">
        <f>D12/C12</f>
        <v>0.90828270261711419</v>
      </c>
      <c r="I12" s="17">
        <v>7354.65</v>
      </c>
      <c r="J12" s="13">
        <v>6936.97</v>
      </c>
      <c r="K12" s="13">
        <v>6877.36</v>
      </c>
      <c r="L12" s="28">
        <f t="shared" si="2"/>
        <v>0.93510364191361928</v>
      </c>
      <c r="M12" s="16">
        <f t="shared" si="1"/>
        <v>0.99140691108654055</v>
      </c>
      <c r="N12" s="17">
        <f t="shared" ref="N12:N18" si="5">K12-D12</f>
        <v>1978.5390600000001</v>
      </c>
      <c r="O12" s="13">
        <f t="shared" si="4"/>
        <v>40.388066521165797</v>
      </c>
    </row>
    <row r="13" spans="1:15" ht="48" hidden="1" outlineLevel="1" x14ac:dyDescent="0.2">
      <c r="A13" s="4" t="s">
        <v>11</v>
      </c>
      <c r="B13" s="3" t="s">
        <v>12</v>
      </c>
      <c r="C13" s="13">
        <v>91857.259000000005</v>
      </c>
      <c r="D13" s="13">
        <v>91365.973689999999</v>
      </c>
      <c r="E13" s="13">
        <v>44406.1</v>
      </c>
      <c r="F13" s="13">
        <v>-44406.1</v>
      </c>
      <c r="G13" s="13">
        <v>0</v>
      </c>
      <c r="H13" s="14">
        <f>D13/C13</f>
        <v>0.99465164413407969</v>
      </c>
      <c r="I13" s="17">
        <v>92828.31</v>
      </c>
      <c r="J13" s="13">
        <v>93308.53</v>
      </c>
      <c r="K13" s="13">
        <v>91568.52</v>
      </c>
      <c r="L13" s="28">
        <f t="shared" si="2"/>
        <v>0.98642881681245742</v>
      </c>
      <c r="M13" s="16">
        <f t="shared" si="1"/>
        <v>0.98135208002955365</v>
      </c>
      <c r="N13" s="17">
        <f t="shared" si="5"/>
        <v>202.54631000000518</v>
      </c>
      <c r="O13" s="13">
        <f t="shared" si="4"/>
        <v>0.22168680726505841</v>
      </c>
    </row>
    <row r="14" spans="1:15" hidden="1" outlineLevel="1" x14ac:dyDescent="0.2">
      <c r="A14" s="4" t="s">
        <v>95</v>
      </c>
      <c r="B14" s="3" t="s">
        <v>96</v>
      </c>
      <c r="C14" s="13">
        <v>119.37</v>
      </c>
      <c r="D14" s="13">
        <v>33</v>
      </c>
      <c r="E14" s="13"/>
      <c r="F14" s="13"/>
      <c r="G14" s="13"/>
      <c r="H14" s="14"/>
      <c r="I14" s="17"/>
      <c r="J14" s="13"/>
      <c r="K14" s="13"/>
      <c r="L14" s="28"/>
      <c r="M14" s="16"/>
      <c r="N14" s="17">
        <f t="shared" si="5"/>
        <v>-33</v>
      </c>
      <c r="O14" s="13">
        <f t="shared" si="4"/>
        <v>-100</v>
      </c>
    </row>
    <row r="15" spans="1:15" ht="36" hidden="1" outlineLevel="1" x14ac:dyDescent="0.2">
      <c r="A15" s="4" t="s">
        <v>13</v>
      </c>
      <c r="B15" s="3" t="s">
        <v>14</v>
      </c>
      <c r="C15" s="13">
        <v>2621.2550000000001</v>
      </c>
      <c r="D15" s="13">
        <v>2616.52549</v>
      </c>
      <c r="E15" s="13">
        <v>1553.1</v>
      </c>
      <c r="F15" s="13">
        <v>-1553.1</v>
      </c>
      <c r="G15" s="13">
        <v>0</v>
      </c>
      <c r="H15" s="14">
        <f t="shared" ref="H15:H57" si="6">D15/C15</f>
        <v>0.99819570778119637</v>
      </c>
      <c r="I15" s="17">
        <v>3055.18</v>
      </c>
      <c r="J15" s="13">
        <v>3065.62</v>
      </c>
      <c r="K15" s="13">
        <v>3061.36</v>
      </c>
      <c r="L15" s="28">
        <f t="shared" si="2"/>
        <v>1.0020227940743263</v>
      </c>
      <c r="M15" s="16">
        <f t="shared" si="1"/>
        <v>0.99861039528708717</v>
      </c>
      <c r="N15" s="17">
        <f t="shared" si="5"/>
        <v>444.83451000000014</v>
      </c>
      <c r="O15" s="13">
        <f t="shared" si="4"/>
        <v>17.000962218793461</v>
      </c>
    </row>
    <row r="16" spans="1:15" ht="24" hidden="1" outlineLevel="1" x14ac:dyDescent="0.2">
      <c r="A16" s="4" t="s">
        <v>15</v>
      </c>
      <c r="B16" s="3" t="s">
        <v>16</v>
      </c>
      <c r="C16" s="18">
        <v>0</v>
      </c>
      <c r="D16" s="13">
        <v>0</v>
      </c>
      <c r="E16" s="13">
        <v>0</v>
      </c>
      <c r="F16" s="13">
        <v>0</v>
      </c>
      <c r="G16" s="13">
        <v>0</v>
      </c>
      <c r="H16" s="14"/>
      <c r="I16" s="17"/>
      <c r="J16" s="18">
        <v>0</v>
      </c>
      <c r="K16" s="13">
        <v>0</v>
      </c>
      <c r="L16" s="28"/>
      <c r="M16" s="16"/>
      <c r="N16" s="17">
        <f t="shared" si="5"/>
        <v>0</v>
      </c>
      <c r="O16" s="13"/>
    </row>
    <row r="17" spans="1:15" hidden="1" outlineLevel="1" x14ac:dyDescent="0.2">
      <c r="A17" s="4" t="s">
        <v>17</v>
      </c>
      <c r="B17" s="3" t="s">
        <v>18</v>
      </c>
      <c r="C17" s="18">
        <v>3000</v>
      </c>
      <c r="D17" s="13">
        <v>0</v>
      </c>
      <c r="E17" s="13">
        <v>0</v>
      </c>
      <c r="F17" s="13">
        <v>0</v>
      </c>
      <c r="G17" s="13">
        <v>0</v>
      </c>
      <c r="H17" s="14">
        <f t="shared" si="6"/>
        <v>0</v>
      </c>
      <c r="I17" s="17">
        <v>3000</v>
      </c>
      <c r="J17" s="18">
        <v>3000</v>
      </c>
      <c r="K17" s="13">
        <v>0</v>
      </c>
      <c r="L17" s="28">
        <f t="shared" si="2"/>
        <v>0</v>
      </c>
      <c r="M17" s="16">
        <f t="shared" ref="M17:M57" si="7">K17/J17</f>
        <v>0</v>
      </c>
      <c r="N17" s="17">
        <f t="shared" si="5"/>
        <v>0</v>
      </c>
      <c r="O17" s="13"/>
    </row>
    <row r="18" spans="1:15" hidden="1" outlineLevel="1" x14ac:dyDescent="0.2">
      <c r="A18" s="4" t="s">
        <v>19</v>
      </c>
      <c r="B18" s="3" t="s">
        <v>20</v>
      </c>
      <c r="C18" s="18">
        <v>107632</v>
      </c>
      <c r="D18" s="13">
        <v>106551.98946</v>
      </c>
      <c r="E18" s="13">
        <v>31392.9</v>
      </c>
      <c r="F18" s="13">
        <v>-31392.9</v>
      </c>
      <c r="G18" s="13">
        <v>0</v>
      </c>
      <c r="H18" s="14">
        <f t="shared" si="6"/>
        <v>0.98996571149843915</v>
      </c>
      <c r="I18" s="17">
        <v>138655.16</v>
      </c>
      <c r="J18" s="18">
        <v>124622.98</v>
      </c>
      <c r="K18" s="13">
        <v>117630.67</v>
      </c>
      <c r="L18" s="28">
        <f t="shared" si="2"/>
        <v>0.84836849923219582</v>
      </c>
      <c r="M18" s="16">
        <f t="shared" si="7"/>
        <v>0.94389229016991893</v>
      </c>
      <c r="N18" s="17">
        <f t="shared" si="5"/>
        <v>11078.680540000001</v>
      </c>
      <c r="O18" s="13">
        <f t="shared" si="4"/>
        <v>10.397441283026424</v>
      </c>
    </row>
    <row r="19" spans="1:15" ht="24" collapsed="1" x14ac:dyDescent="0.2">
      <c r="A19" s="4" t="s">
        <v>21</v>
      </c>
      <c r="B19" s="3" t="s">
        <v>22</v>
      </c>
      <c r="C19" s="13">
        <f>SUM(C20:C22)</f>
        <v>10499.626</v>
      </c>
      <c r="D19" s="13">
        <f t="shared" ref="D19:N19" si="8">SUM(D20:D22)</f>
        <v>10454.55393</v>
      </c>
      <c r="E19" s="13">
        <f t="shared" si="8"/>
        <v>3413.2</v>
      </c>
      <c r="F19" s="13">
        <f t="shared" si="8"/>
        <v>-3413.2</v>
      </c>
      <c r="G19" s="13">
        <f t="shared" si="8"/>
        <v>0</v>
      </c>
      <c r="H19" s="14">
        <f t="shared" si="6"/>
        <v>0.99570726900177209</v>
      </c>
      <c r="I19" s="17">
        <f t="shared" si="8"/>
        <v>10409.08</v>
      </c>
      <c r="J19" s="18">
        <f t="shared" si="8"/>
        <v>10382.68</v>
      </c>
      <c r="K19" s="13">
        <f t="shared" si="8"/>
        <v>10278.083700000001</v>
      </c>
      <c r="L19" s="28">
        <f t="shared" si="2"/>
        <v>0.98741518943076634</v>
      </c>
      <c r="M19" s="16">
        <f t="shared" si="7"/>
        <v>0.98992588618738142</v>
      </c>
      <c r="N19" s="13">
        <f t="shared" si="8"/>
        <v>-176.47023000000047</v>
      </c>
      <c r="O19" s="13">
        <f t="shared" si="4"/>
        <v>-1.6879747446096758</v>
      </c>
    </row>
    <row r="20" spans="1:15" hidden="1" outlineLevel="1" x14ac:dyDescent="0.2">
      <c r="A20" s="4" t="s">
        <v>23</v>
      </c>
      <c r="B20" s="3" t="s">
        <v>24</v>
      </c>
      <c r="C20" s="13">
        <v>2563.6999999999998</v>
      </c>
      <c r="D20" s="13">
        <v>2562.49415</v>
      </c>
      <c r="E20" s="13">
        <v>1119.8</v>
      </c>
      <c r="F20" s="13">
        <v>-1119.8</v>
      </c>
      <c r="G20" s="13">
        <v>0</v>
      </c>
      <c r="H20" s="14">
        <f t="shared" si="6"/>
        <v>0.99952964465421079</v>
      </c>
      <c r="I20" s="17">
        <v>2667.3</v>
      </c>
      <c r="J20" s="13">
        <v>2750.9</v>
      </c>
      <c r="K20" s="13">
        <v>2749.6060000000002</v>
      </c>
      <c r="L20" s="28">
        <f t="shared" si="2"/>
        <v>1.0308574213624264</v>
      </c>
      <c r="M20" s="16">
        <f t="shared" si="7"/>
        <v>0.99952960849176642</v>
      </c>
      <c r="N20" s="17">
        <f t="shared" ref="N20:N28" si="9">K20-D20</f>
        <v>187.11185000000023</v>
      </c>
      <c r="O20" s="13">
        <f t="shared" si="4"/>
        <v>7.3019425234590329</v>
      </c>
    </row>
    <row r="21" spans="1:15" ht="36" hidden="1" outlineLevel="1" x14ac:dyDescent="0.2">
      <c r="A21" s="4" t="s">
        <v>25</v>
      </c>
      <c r="B21" s="3" t="s">
        <v>26</v>
      </c>
      <c r="C21" s="13">
        <v>6935.9260000000004</v>
      </c>
      <c r="D21" s="13">
        <v>6899.0227800000002</v>
      </c>
      <c r="E21" s="13">
        <v>2293.4</v>
      </c>
      <c r="F21" s="13">
        <v>-2293.4</v>
      </c>
      <c r="G21" s="13">
        <v>0</v>
      </c>
      <c r="H21" s="14">
        <f t="shared" si="6"/>
        <v>0.9946794097860906</v>
      </c>
      <c r="I21" s="17">
        <v>6881.78</v>
      </c>
      <c r="J21" s="13">
        <v>6881.78</v>
      </c>
      <c r="K21" s="13">
        <v>6789.3576999999996</v>
      </c>
      <c r="L21" s="28">
        <f t="shared" si="2"/>
        <v>0.98657000078468071</v>
      </c>
      <c r="M21" s="16">
        <f t="shared" si="7"/>
        <v>0.98657000078468071</v>
      </c>
      <c r="N21" s="17">
        <f t="shared" si="9"/>
        <v>-109.66508000000067</v>
      </c>
      <c r="O21" s="13">
        <f t="shared" si="4"/>
        <v>-1.5895741106684795</v>
      </c>
    </row>
    <row r="22" spans="1:15" ht="24" hidden="1" outlineLevel="1" x14ac:dyDescent="0.2">
      <c r="A22" s="4" t="s">
        <v>27</v>
      </c>
      <c r="B22" s="3" t="s">
        <v>28</v>
      </c>
      <c r="C22" s="13">
        <v>1000</v>
      </c>
      <c r="D22" s="13">
        <v>993.03700000000003</v>
      </c>
      <c r="E22" s="13">
        <v>0</v>
      </c>
      <c r="F22" s="13">
        <v>0</v>
      </c>
      <c r="G22" s="13">
        <v>0</v>
      </c>
      <c r="H22" s="14">
        <f t="shared" si="6"/>
        <v>0.99303700000000006</v>
      </c>
      <c r="I22" s="17">
        <v>860</v>
      </c>
      <c r="J22" s="13">
        <v>750</v>
      </c>
      <c r="K22" s="13">
        <v>739.12</v>
      </c>
      <c r="L22" s="28">
        <f t="shared" si="2"/>
        <v>0.85944186046511628</v>
      </c>
      <c r="M22" s="16">
        <f t="shared" si="7"/>
        <v>0.98549333333333333</v>
      </c>
      <c r="N22" s="17">
        <f t="shared" si="9"/>
        <v>-253.91700000000003</v>
      </c>
      <c r="O22" s="13">
        <f t="shared" si="4"/>
        <v>-25.569742114342162</v>
      </c>
    </row>
    <row r="23" spans="1:15" collapsed="1" x14ac:dyDescent="0.2">
      <c r="A23" s="4" t="s">
        <v>29</v>
      </c>
      <c r="B23" s="3" t="s">
        <v>30</v>
      </c>
      <c r="C23" s="13">
        <f>SUM(C24:C28)</f>
        <v>243464.32399999999</v>
      </c>
      <c r="D23" s="13">
        <f t="shared" ref="D23" si="10">SUM(D24:D28)</f>
        <v>241621.00978000002</v>
      </c>
      <c r="E23" s="13">
        <f t="shared" ref="E23" si="11">SUM(E24:E28)</f>
        <v>77618.3</v>
      </c>
      <c r="F23" s="13">
        <f t="shared" ref="F23" si="12">SUM(F24:F28)</f>
        <v>-77618.3</v>
      </c>
      <c r="G23" s="13">
        <f t="shared" ref="G23" si="13">SUM(G24:G28)</f>
        <v>0</v>
      </c>
      <c r="H23" s="14">
        <f t="shared" si="6"/>
        <v>0.99242881178763598</v>
      </c>
      <c r="I23" s="17">
        <f t="shared" ref="I23:K23" si="14">SUM(I24:I28)</f>
        <v>124967.10363000001</v>
      </c>
      <c r="J23" s="13">
        <f t="shared" si="14"/>
        <v>236108.13199999998</v>
      </c>
      <c r="K23" s="13">
        <f t="shared" si="14"/>
        <v>196453.552</v>
      </c>
      <c r="L23" s="28">
        <f t="shared" si="2"/>
        <v>1.5720421318369957</v>
      </c>
      <c r="M23" s="16">
        <f t="shared" si="7"/>
        <v>0.83204907148221396</v>
      </c>
      <c r="N23" s="17">
        <f t="shared" si="9"/>
        <v>-45167.457780000026</v>
      </c>
      <c r="O23" s="13">
        <f t="shared" si="4"/>
        <v>-18.69351420272838</v>
      </c>
    </row>
    <row r="24" spans="1:15" ht="24" hidden="1" x14ac:dyDescent="0.2">
      <c r="A24" s="5" t="s">
        <v>106</v>
      </c>
      <c r="B24" s="3" t="s">
        <v>94</v>
      </c>
      <c r="C24" s="13">
        <v>8505.393</v>
      </c>
      <c r="D24" s="13">
        <v>8250.2346899999993</v>
      </c>
      <c r="E24" s="13"/>
      <c r="F24" s="13"/>
      <c r="G24" s="13"/>
      <c r="H24" s="14">
        <f t="shared" si="6"/>
        <v>0.97000040915216956</v>
      </c>
      <c r="I24" s="17">
        <v>13354.065000000001</v>
      </c>
      <c r="J24" s="13">
        <v>7198.03</v>
      </c>
      <c r="K24" s="13">
        <v>4726.2079999999996</v>
      </c>
      <c r="L24" s="28">
        <f t="shared" si="2"/>
        <v>0.35391530593867854</v>
      </c>
      <c r="M24" s="16">
        <f t="shared" si="7"/>
        <v>0.65659743013018834</v>
      </c>
      <c r="N24" s="17">
        <f t="shared" si="9"/>
        <v>-3524.0266899999997</v>
      </c>
      <c r="O24" s="13">
        <f t="shared" si="4"/>
        <v>-42.714259926101569</v>
      </c>
    </row>
    <row r="25" spans="1:15" hidden="1" outlineLevel="1" x14ac:dyDescent="0.2">
      <c r="A25" s="4" t="s">
        <v>31</v>
      </c>
      <c r="B25" s="3" t="s">
        <v>32</v>
      </c>
      <c r="C25" s="13">
        <v>2464.5590000000002</v>
      </c>
      <c r="D25" s="13">
        <v>1993.2513300000001</v>
      </c>
      <c r="E25" s="13">
        <v>5419.9</v>
      </c>
      <c r="F25" s="13">
        <v>-5419.9</v>
      </c>
      <c r="G25" s="13">
        <v>0</v>
      </c>
      <c r="H25" s="14">
        <f t="shared" si="6"/>
        <v>0.80876592120537583</v>
      </c>
      <c r="I25" s="17">
        <v>1263.2075</v>
      </c>
      <c r="J25" s="13">
        <v>359.59399999999999</v>
      </c>
      <c r="K25" s="13">
        <v>269.39400000000001</v>
      </c>
      <c r="L25" s="28">
        <f t="shared" si="2"/>
        <v>0.2132618750284494</v>
      </c>
      <c r="M25" s="16">
        <f t="shared" si="7"/>
        <v>0.74916155441970667</v>
      </c>
      <c r="N25" s="17">
        <f t="shared" si="9"/>
        <v>-1723.85733</v>
      </c>
      <c r="O25" s="13">
        <f t="shared" si="4"/>
        <v>-86.484694832738427</v>
      </c>
    </row>
    <row r="26" spans="1:15" hidden="1" outlineLevel="1" x14ac:dyDescent="0.2">
      <c r="A26" s="4" t="s">
        <v>33</v>
      </c>
      <c r="B26" s="3" t="s">
        <v>34</v>
      </c>
      <c r="C26" s="13">
        <v>169924.533</v>
      </c>
      <c r="D26" s="13">
        <v>168809.34455000001</v>
      </c>
      <c r="E26" s="13">
        <v>59025.2</v>
      </c>
      <c r="F26" s="13">
        <v>-59025.2</v>
      </c>
      <c r="G26" s="13">
        <v>0</v>
      </c>
      <c r="H26" s="14">
        <f t="shared" si="6"/>
        <v>0.99343715453965675</v>
      </c>
      <c r="I26" s="17">
        <v>66505.978000000003</v>
      </c>
      <c r="J26" s="13">
        <v>179464.95999999999</v>
      </c>
      <c r="K26" s="13">
        <v>142486.70499999999</v>
      </c>
      <c r="L26" s="28">
        <f t="shared" si="2"/>
        <v>2.1424646217517465</v>
      </c>
      <c r="M26" s="16">
        <f t="shared" si="7"/>
        <v>0.79395278610376085</v>
      </c>
      <c r="N26" s="17">
        <f t="shared" si="9"/>
        <v>-26322.639550000022</v>
      </c>
      <c r="O26" s="13">
        <f t="shared" si="4"/>
        <v>-15.593117561216204</v>
      </c>
    </row>
    <row r="27" spans="1:15" hidden="1" outlineLevel="1" x14ac:dyDescent="0.2">
      <c r="A27" s="4" t="s">
        <v>35</v>
      </c>
      <c r="B27" s="3" t="s">
        <v>36</v>
      </c>
      <c r="C27" s="13">
        <v>41692.671000000002</v>
      </c>
      <c r="D27" s="13">
        <v>41692.671179999998</v>
      </c>
      <c r="E27" s="13">
        <v>6207.5</v>
      </c>
      <c r="F27" s="13">
        <v>-6207.5</v>
      </c>
      <c r="G27" s="13">
        <v>0</v>
      </c>
      <c r="H27" s="14">
        <f t="shared" si="6"/>
        <v>1.0000000043173054</v>
      </c>
      <c r="I27" s="17">
        <v>18434.94284</v>
      </c>
      <c r="J27" s="13">
        <v>25030.629000000001</v>
      </c>
      <c r="K27" s="13">
        <v>25016.987000000001</v>
      </c>
      <c r="L27" s="28">
        <f t="shared" si="2"/>
        <v>1.3570417449691425</v>
      </c>
      <c r="M27" s="16">
        <f t="shared" si="7"/>
        <v>0.99945498772723607</v>
      </c>
      <c r="N27" s="17">
        <f t="shared" si="9"/>
        <v>-16675.684179999997</v>
      </c>
      <c r="O27" s="13">
        <f t="shared" si="4"/>
        <v>-39.996679771382304</v>
      </c>
    </row>
    <row r="28" spans="1:15" ht="24" hidden="1" outlineLevel="1" x14ac:dyDescent="0.2">
      <c r="A28" s="4" t="s">
        <v>37</v>
      </c>
      <c r="B28" s="3" t="s">
        <v>38</v>
      </c>
      <c r="C28" s="13">
        <v>20877.168000000001</v>
      </c>
      <c r="D28" s="13">
        <v>20875.508030000001</v>
      </c>
      <c r="E28" s="13">
        <v>6965.7</v>
      </c>
      <c r="F28" s="13">
        <v>-6965.7</v>
      </c>
      <c r="G28" s="13">
        <v>0</v>
      </c>
      <c r="H28" s="14">
        <f t="shared" si="6"/>
        <v>0.99992048873678652</v>
      </c>
      <c r="I28" s="17">
        <v>25408.91029</v>
      </c>
      <c r="J28" s="13">
        <v>24054.919000000002</v>
      </c>
      <c r="K28" s="13">
        <v>23954.258000000002</v>
      </c>
      <c r="L28" s="28">
        <f t="shared" si="2"/>
        <v>0.94275030792751091</v>
      </c>
      <c r="M28" s="16">
        <f t="shared" si="7"/>
        <v>0.99581536732674092</v>
      </c>
      <c r="N28" s="17">
        <f t="shared" si="9"/>
        <v>3078.7499700000008</v>
      </c>
      <c r="O28" s="13">
        <f t="shared" si="4"/>
        <v>14.748143928164794</v>
      </c>
    </row>
    <row r="29" spans="1:15" ht="17.25" customHeight="1" collapsed="1" x14ac:dyDescent="0.2">
      <c r="A29" s="4" t="s">
        <v>39</v>
      </c>
      <c r="B29" s="3" t="s">
        <v>40</v>
      </c>
      <c r="C29" s="13">
        <f>SUM(C30:C33)</f>
        <v>226933.80799999999</v>
      </c>
      <c r="D29" s="13">
        <f t="shared" ref="D29:N29" si="15">SUM(D30:D33)</f>
        <v>222763.03274</v>
      </c>
      <c r="E29" s="13">
        <f t="shared" si="15"/>
        <v>38170.6</v>
      </c>
      <c r="F29" s="13">
        <f t="shared" si="15"/>
        <v>-38170.6</v>
      </c>
      <c r="G29" s="13">
        <f t="shared" si="15"/>
        <v>0</v>
      </c>
      <c r="H29" s="14">
        <f t="shared" si="6"/>
        <v>0.98162118153853928</v>
      </c>
      <c r="I29" s="17">
        <f t="shared" si="15"/>
        <v>110125.06400000001</v>
      </c>
      <c r="J29" s="13">
        <f t="shared" si="15"/>
        <v>177818.81599999999</v>
      </c>
      <c r="K29" s="13">
        <f t="shared" si="15"/>
        <v>171853.633</v>
      </c>
      <c r="L29" s="28">
        <f t="shared" si="2"/>
        <v>1.5605315153324222</v>
      </c>
      <c r="M29" s="16">
        <f t="shared" si="7"/>
        <v>0.96645358947840487</v>
      </c>
      <c r="N29" s="13">
        <f t="shared" si="15"/>
        <v>-50909.399740000008</v>
      </c>
      <c r="O29" s="13">
        <f t="shared" si="4"/>
        <v>-22.853612250565561</v>
      </c>
    </row>
    <row r="30" spans="1:15" hidden="1" outlineLevel="1" x14ac:dyDescent="0.2">
      <c r="A30" s="4" t="s">
        <v>41</v>
      </c>
      <c r="B30" s="3" t="s">
        <v>42</v>
      </c>
      <c r="C30" s="13">
        <v>40498.571000000004</v>
      </c>
      <c r="D30" s="13">
        <v>39715.52491</v>
      </c>
      <c r="E30" s="13">
        <v>3572.9</v>
      </c>
      <c r="F30" s="13">
        <v>-3572.9</v>
      </c>
      <c r="G30" s="13">
        <v>0</v>
      </c>
      <c r="H30" s="14">
        <f t="shared" si="6"/>
        <v>0.98066484642137119</v>
      </c>
      <c r="I30" s="17">
        <v>23324</v>
      </c>
      <c r="J30" s="13">
        <v>33225.589999999997</v>
      </c>
      <c r="K30" s="13">
        <v>32689.98</v>
      </c>
      <c r="L30" s="28">
        <f t="shared" si="2"/>
        <v>1.4015597667638484</v>
      </c>
      <c r="M30" s="16">
        <f t="shared" si="7"/>
        <v>0.9838795940117242</v>
      </c>
      <c r="N30" s="17">
        <f>K30-D30</f>
        <v>-7025.5449100000005</v>
      </c>
      <c r="O30" s="13">
        <f t="shared" si="4"/>
        <v>-17.689669029732585</v>
      </c>
    </row>
    <row r="31" spans="1:15" hidden="1" outlineLevel="1" x14ac:dyDescent="0.2">
      <c r="A31" s="4" t="s">
        <v>43</v>
      </c>
      <c r="B31" s="3" t="s">
        <v>44</v>
      </c>
      <c r="C31" s="13">
        <v>106209.212</v>
      </c>
      <c r="D31" s="13">
        <v>106170.17795</v>
      </c>
      <c r="E31" s="13">
        <v>7152.6</v>
      </c>
      <c r="F31" s="13">
        <v>-7152.6</v>
      </c>
      <c r="G31" s="13">
        <v>0</v>
      </c>
      <c r="H31" s="14">
        <f t="shared" si="6"/>
        <v>0.99963247961956447</v>
      </c>
      <c r="I31" s="17">
        <v>17361.8</v>
      </c>
      <c r="J31" s="13">
        <v>41151.421999999999</v>
      </c>
      <c r="K31" s="13">
        <v>38751.671000000002</v>
      </c>
      <c r="L31" s="28">
        <f t="shared" si="2"/>
        <v>2.2320076835351177</v>
      </c>
      <c r="M31" s="16">
        <f t="shared" si="7"/>
        <v>0.9416848584236045</v>
      </c>
      <c r="N31" s="17">
        <f>K31-D31</f>
        <v>-67418.506949999995</v>
      </c>
      <c r="O31" s="13">
        <f t="shared" si="4"/>
        <v>-63.500418151084013</v>
      </c>
    </row>
    <row r="32" spans="1:15" hidden="1" outlineLevel="1" x14ac:dyDescent="0.2">
      <c r="A32" s="4" t="s">
        <v>45</v>
      </c>
      <c r="B32" s="3" t="s">
        <v>46</v>
      </c>
      <c r="C32" s="13">
        <v>56296.978000000003</v>
      </c>
      <c r="D32" s="13">
        <v>55579.935640000003</v>
      </c>
      <c r="E32" s="13">
        <v>17311.8</v>
      </c>
      <c r="F32" s="13">
        <v>-17311.8</v>
      </c>
      <c r="G32" s="13">
        <v>0</v>
      </c>
      <c r="H32" s="14">
        <f t="shared" si="6"/>
        <v>0.9872632175744851</v>
      </c>
      <c r="I32" s="17">
        <v>47371.065300000002</v>
      </c>
      <c r="J32" s="13">
        <v>78161.301999999996</v>
      </c>
      <c r="K32" s="13">
        <v>75141.876999999993</v>
      </c>
      <c r="L32" s="28">
        <f t="shared" si="2"/>
        <v>1.586239965770835</v>
      </c>
      <c r="M32" s="16">
        <f t="shared" si="7"/>
        <v>0.96136931035258344</v>
      </c>
      <c r="N32" s="17">
        <f>K32-D32</f>
        <v>19561.94135999999</v>
      </c>
      <c r="O32" s="13">
        <f t="shared" si="4"/>
        <v>35.196048960376203</v>
      </c>
    </row>
    <row r="33" spans="1:15" ht="24" hidden="1" outlineLevel="1" x14ac:dyDescent="0.2">
      <c r="A33" s="4" t="s">
        <v>47</v>
      </c>
      <c r="B33" s="3" t="s">
        <v>48</v>
      </c>
      <c r="C33" s="13">
        <v>23929.046999999999</v>
      </c>
      <c r="D33" s="13">
        <v>21297.394240000001</v>
      </c>
      <c r="E33" s="13">
        <v>10133.299999999999</v>
      </c>
      <c r="F33" s="13">
        <v>-10133.299999999999</v>
      </c>
      <c r="G33" s="13">
        <v>0</v>
      </c>
      <c r="H33" s="14">
        <f t="shared" si="6"/>
        <v>0.8900226674300904</v>
      </c>
      <c r="I33" s="17">
        <v>22068.198700000001</v>
      </c>
      <c r="J33" s="13">
        <v>25280.502</v>
      </c>
      <c r="K33" s="13">
        <v>25270.105</v>
      </c>
      <c r="L33" s="28">
        <f t="shared" si="2"/>
        <v>1.1450914206241944</v>
      </c>
      <c r="M33" s="16">
        <f t="shared" si="7"/>
        <v>0.99958873443256779</v>
      </c>
      <c r="N33" s="17">
        <f>K33-D33</f>
        <v>3972.7107599999981</v>
      </c>
      <c r="O33" s="13">
        <f t="shared" si="4"/>
        <v>18.65350622349186</v>
      </c>
    </row>
    <row r="34" spans="1:15" collapsed="1" x14ac:dyDescent="0.2">
      <c r="A34" s="4" t="s">
        <v>49</v>
      </c>
      <c r="B34" s="3" t="s">
        <v>50</v>
      </c>
      <c r="C34" s="13">
        <f>C35</f>
        <v>500</v>
      </c>
      <c r="D34" s="13">
        <f t="shared" ref="D34:N34" si="16">D35</f>
        <v>499.87265000000002</v>
      </c>
      <c r="E34" s="13">
        <f t="shared" si="16"/>
        <v>0</v>
      </c>
      <c r="F34" s="13">
        <f t="shared" si="16"/>
        <v>0</v>
      </c>
      <c r="G34" s="13">
        <f t="shared" si="16"/>
        <v>0</v>
      </c>
      <c r="H34" s="14">
        <f t="shared" si="6"/>
        <v>0.99974530000000006</v>
      </c>
      <c r="I34" s="17">
        <f t="shared" si="16"/>
        <v>1467.5</v>
      </c>
      <c r="J34" s="13">
        <f t="shared" si="16"/>
        <v>1467.5</v>
      </c>
      <c r="K34" s="13">
        <f t="shared" si="16"/>
        <v>1467.4999499999999</v>
      </c>
      <c r="L34" s="28">
        <f t="shared" si="2"/>
        <v>0.99999996592844964</v>
      </c>
      <c r="M34" s="16">
        <f t="shared" si="7"/>
        <v>0.99999996592844964</v>
      </c>
      <c r="N34" s="13">
        <f t="shared" si="16"/>
        <v>967.62729999999988</v>
      </c>
      <c r="O34" s="13">
        <f t="shared" si="4"/>
        <v>193.57476349226147</v>
      </c>
    </row>
    <row r="35" spans="1:15" ht="24" hidden="1" outlineLevel="1" x14ac:dyDescent="0.2">
      <c r="A35" s="4" t="s">
        <v>51</v>
      </c>
      <c r="B35" s="3" t="s">
        <v>52</v>
      </c>
      <c r="C35" s="13">
        <v>500</v>
      </c>
      <c r="D35" s="13">
        <v>499.87265000000002</v>
      </c>
      <c r="E35" s="13">
        <v>0</v>
      </c>
      <c r="F35" s="13">
        <v>0</v>
      </c>
      <c r="G35" s="13">
        <v>0</v>
      </c>
      <c r="H35" s="14">
        <f t="shared" si="6"/>
        <v>0.99974530000000006</v>
      </c>
      <c r="I35" s="17">
        <v>1467.5</v>
      </c>
      <c r="J35" s="13">
        <v>1467.5</v>
      </c>
      <c r="K35" s="13">
        <v>1467.4999499999999</v>
      </c>
      <c r="L35" s="28">
        <f t="shared" si="2"/>
        <v>0.99999996592844964</v>
      </c>
      <c r="M35" s="16">
        <f t="shared" si="7"/>
        <v>0.99999996592844964</v>
      </c>
      <c r="N35" s="17">
        <f>K35-D35</f>
        <v>967.62729999999988</v>
      </c>
      <c r="O35" s="13">
        <f t="shared" si="4"/>
        <v>193.57476349226147</v>
      </c>
    </row>
    <row r="36" spans="1:15" collapsed="1" x14ac:dyDescent="0.2">
      <c r="A36" s="4" t="s">
        <v>53</v>
      </c>
      <c r="B36" s="3" t="s">
        <v>54</v>
      </c>
      <c r="C36" s="13">
        <f>SUM(C37:C41)</f>
        <v>1640074.9300000002</v>
      </c>
      <c r="D36" s="13">
        <f t="shared" ref="D36:N36" si="17">SUM(D37:D41)</f>
        <v>1539233.2037800001</v>
      </c>
      <c r="E36" s="13">
        <f t="shared" si="17"/>
        <v>948492.70000000007</v>
      </c>
      <c r="F36" s="13">
        <f t="shared" si="17"/>
        <v>-948492.70000000007</v>
      </c>
      <c r="G36" s="13">
        <f t="shared" si="17"/>
        <v>0</v>
      </c>
      <c r="H36" s="14">
        <f t="shared" si="6"/>
        <v>0.9385139517863369</v>
      </c>
      <c r="I36" s="17">
        <f t="shared" si="17"/>
        <v>1601718.0566899998</v>
      </c>
      <c r="J36" s="13">
        <f t="shared" si="17"/>
        <v>1659168.3169999998</v>
      </c>
      <c r="K36" s="13">
        <f t="shared" si="17"/>
        <v>1652345.25</v>
      </c>
      <c r="L36" s="28">
        <f t="shared" si="2"/>
        <v>1.0316080555491913</v>
      </c>
      <c r="M36" s="16">
        <f t="shared" si="7"/>
        <v>0.99588765833454629</v>
      </c>
      <c r="N36" s="13">
        <f t="shared" si="17"/>
        <v>113112.04622000002</v>
      </c>
      <c r="O36" s="13">
        <f t="shared" si="4"/>
        <v>7.3485970769226583</v>
      </c>
    </row>
    <row r="37" spans="1:15" hidden="1" outlineLevel="1" x14ac:dyDescent="0.2">
      <c r="A37" s="4" t="s">
        <v>55</v>
      </c>
      <c r="B37" s="3" t="s">
        <v>56</v>
      </c>
      <c r="C37" s="13">
        <v>743219.429</v>
      </c>
      <c r="D37" s="13">
        <v>646741.71138999995</v>
      </c>
      <c r="E37" s="13">
        <v>355655.7</v>
      </c>
      <c r="F37" s="13">
        <v>-355655.7</v>
      </c>
      <c r="G37" s="13">
        <v>0</v>
      </c>
      <c r="H37" s="14">
        <f t="shared" si="6"/>
        <v>0.87018945704929884</v>
      </c>
      <c r="I37" s="17">
        <v>701989.85</v>
      </c>
      <c r="J37" s="13">
        <v>774435.30500000005</v>
      </c>
      <c r="K37" s="13">
        <v>769964.89500000002</v>
      </c>
      <c r="L37" s="28">
        <f t="shared" si="2"/>
        <v>1.0968319484961215</v>
      </c>
      <c r="M37" s="16">
        <f t="shared" si="7"/>
        <v>0.99422752298205197</v>
      </c>
      <c r="N37" s="17">
        <f>K37-D37</f>
        <v>123223.18361000007</v>
      </c>
      <c r="O37" s="13">
        <f t="shared" si="4"/>
        <v>19.052920422461156</v>
      </c>
    </row>
    <row r="38" spans="1:15" hidden="1" outlineLevel="1" x14ac:dyDescent="0.2">
      <c r="A38" s="4" t="s">
        <v>57</v>
      </c>
      <c r="B38" s="3" t="s">
        <v>58</v>
      </c>
      <c r="C38" s="13">
        <v>774490.51</v>
      </c>
      <c r="D38" s="13">
        <v>770178.99201000005</v>
      </c>
      <c r="E38" s="13">
        <v>496092.2</v>
      </c>
      <c r="F38" s="13">
        <v>-496092.2</v>
      </c>
      <c r="G38" s="13">
        <v>0</v>
      </c>
      <c r="H38" s="14">
        <f t="shared" si="6"/>
        <v>0.99443309125892332</v>
      </c>
      <c r="I38" s="17">
        <v>555143.42700000003</v>
      </c>
      <c r="J38" s="13">
        <v>539395.53799999994</v>
      </c>
      <c r="K38" s="13">
        <v>537125.48300000001</v>
      </c>
      <c r="L38" s="28">
        <f t="shared" si="2"/>
        <v>0.96754362364088653</v>
      </c>
      <c r="M38" s="16">
        <f t="shared" si="7"/>
        <v>0.99579148354022917</v>
      </c>
      <c r="N38" s="17">
        <f>K38-D38</f>
        <v>-233053.50901000004</v>
      </c>
      <c r="O38" s="13">
        <f t="shared" si="4"/>
        <v>-30.259655408385129</v>
      </c>
    </row>
    <row r="39" spans="1:15" hidden="1" outlineLevel="1" x14ac:dyDescent="0.2">
      <c r="A39" s="4" t="s">
        <v>107</v>
      </c>
      <c r="B39" s="3" t="s">
        <v>108</v>
      </c>
      <c r="C39" s="13"/>
      <c r="D39" s="13"/>
      <c r="E39" s="13"/>
      <c r="F39" s="13"/>
      <c r="G39" s="13"/>
      <c r="H39" s="14"/>
      <c r="I39" s="17">
        <v>229241.15268999999</v>
      </c>
      <c r="J39" s="13">
        <v>231618.693</v>
      </c>
      <c r="K39" s="13">
        <v>231618.693</v>
      </c>
      <c r="L39" s="28">
        <f t="shared" ref="L39" si="18">K39/I39</f>
        <v>1.0103713503535516</v>
      </c>
      <c r="M39" s="16">
        <f t="shared" ref="M39" si="19">K39/J39</f>
        <v>1</v>
      </c>
      <c r="N39" s="17">
        <f>K39-D39</f>
        <v>231618.693</v>
      </c>
      <c r="O39" s="13"/>
    </row>
    <row r="40" spans="1:15" hidden="1" outlineLevel="1" x14ac:dyDescent="0.2">
      <c r="A40" s="4" t="s">
        <v>59</v>
      </c>
      <c r="B40" s="3" t="s">
        <v>60</v>
      </c>
      <c r="C40" s="13">
        <v>9860.0669999999991</v>
      </c>
      <c r="D40" s="13">
        <v>9820.9022800000002</v>
      </c>
      <c r="E40" s="13">
        <v>14522.3</v>
      </c>
      <c r="F40" s="13">
        <v>-14522.3</v>
      </c>
      <c r="G40" s="13">
        <v>0</v>
      </c>
      <c r="H40" s="14">
        <f t="shared" si="6"/>
        <v>0.99602794585472909</v>
      </c>
      <c r="I40" s="17">
        <v>5612.3389999999999</v>
      </c>
      <c r="J40" s="13">
        <v>5588.7240000000002</v>
      </c>
      <c r="K40" s="13">
        <v>5570.2749999999996</v>
      </c>
      <c r="L40" s="28">
        <f t="shared" si="2"/>
        <v>0.99250508566927265</v>
      </c>
      <c r="M40" s="16">
        <f t="shared" si="7"/>
        <v>0.99669888869087098</v>
      </c>
      <c r="N40" s="17">
        <f>K40-D40</f>
        <v>-4250.6272800000006</v>
      </c>
      <c r="O40" s="13">
        <f t="shared" si="4"/>
        <v>-43.281433404100632</v>
      </c>
    </row>
    <row r="41" spans="1:15" hidden="1" outlineLevel="1" x14ac:dyDescent="0.2">
      <c r="A41" s="4" t="s">
        <v>61</v>
      </c>
      <c r="B41" s="3" t="s">
        <v>62</v>
      </c>
      <c r="C41" s="13">
        <v>112504.924</v>
      </c>
      <c r="D41" s="13">
        <v>112491.5981</v>
      </c>
      <c r="E41" s="13">
        <v>82222.5</v>
      </c>
      <c r="F41" s="13">
        <v>-82222.5</v>
      </c>
      <c r="G41" s="13">
        <v>0</v>
      </c>
      <c r="H41" s="14">
        <f t="shared" si="6"/>
        <v>0.99988155273986057</v>
      </c>
      <c r="I41" s="17">
        <v>109731.288</v>
      </c>
      <c r="J41" s="13">
        <v>108130.057</v>
      </c>
      <c r="K41" s="13">
        <v>108065.90399999999</v>
      </c>
      <c r="L41" s="28">
        <f t="shared" si="2"/>
        <v>0.98482307069976249</v>
      </c>
      <c r="M41" s="16">
        <f t="shared" si="7"/>
        <v>0.99940670520501063</v>
      </c>
      <c r="N41" s="17">
        <f>K41-D41</f>
        <v>-4425.6941000000079</v>
      </c>
      <c r="O41" s="13">
        <f t="shared" si="4"/>
        <v>-3.9342441344515038</v>
      </c>
    </row>
    <row r="42" spans="1:15" collapsed="1" x14ac:dyDescent="0.2">
      <c r="A42" s="4" t="s">
        <v>63</v>
      </c>
      <c r="B42" s="3" t="s">
        <v>64</v>
      </c>
      <c r="C42" s="13">
        <f>SUM(C43:C44)</f>
        <v>192868.88800000001</v>
      </c>
      <c r="D42" s="13">
        <f t="shared" ref="D42:N42" si="20">SUM(D43:D44)</f>
        <v>192868.88876999999</v>
      </c>
      <c r="E42" s="13">
        <f t="shared" si="20"/>
        <v>124064.09999999999</v>
      </c>
      <c r="F42" s="13">
        <f t="shared" si="20"/>
        <v>-124064.09999999999</v>
      </c>
      <c r="G42" s="13">
        <f t="shared" si="20"/>
        <v>0</v>
      </c>
      <c r="H42" s="14">
        <f t="shared" si="6"/>
        <v>1.0000000039923493</v>
      </c>
      <c r="I42" s="17">
        <f t="shared" si="20"/>
        <v>201613.18395999999</v>
      </c>
      <c r="J42" s="13">
        <f t="shared" si="20"/>
        <v>212038.916</v>
      </c>
      <c r="K42" s="13">
        <f t="shared" si="20"/>
        <v>212034.916</v>
      </c>
      <c r="L42" s="28">
        <f t="shared" si="2"/>
        <v>1.0516917189407002</v>
      </c>
      <c r="M42" s="16">
        <f t="shared" si="7"/>
        <v>0.99998113553834622</v>
      </c>
      <c r="N42" s="13">
        <f t="shared" si="20"/>
        <v>19166.027230000003</v>
      </c>
      <c r="O42" s="13">
        <f t="shared" si="4"/>
        <v>9.9373348144582678</v>
      </c>
    </row>
    <row r="43" spans="1:15" hidden="1" outlineLevel="1" x14ac:dyDescent="0.2">
      <c r="A43" s="4" t="s">
        <v>65</v>
      </c>
      <c r="B43" s="3" t="s">
        <v>66</v>
      </c>
      <c r="C43" s="13">
        <v>176769.024</v>
      </c>
      <c r="D43" s="13">
        <v>176769.02411999999</v>
      </c>
      <c r="E43" s="13">
        <v>115311.2</v>
      </c>
      <c r="F43" s="13">
        <v>-115311.2</v>
      </c>
      <c r="G43" s="13">
        <v>0</v>
      </c>
      <c r="H43" s="14">
        <f t="shared" si="6"/>
        <v>1.0000000006788519</v>
      </c>
      <c r="I43" s="17">
        <v>185200.68395999999</v>
      </c>
      <c r="J43" s="13">
        <v>192424.12599999999</v>
      </c>
      <c r="K43" s="13">
        <v>192424.12599999999</v>
      </c>
      <c r="L43" s="28">
        <f t="shared" si="2"/>
        <v>1.0390033226959363</v>
      </c>
      <c r="M43" s="16">
        <f t="shared" si="7"/>
        <v>1</v>
      </c>
      <c r="N43" s="17">
        <f>K43-D43</f>
        <v>15655.101880000002</v>
      </c>
      <c r="O43" s="13">
        <f t="shared" si="4"/>
        <v>8.8562472740543683</v>
      </c>
    </row>
    <row r="44" spans="1:15" ht="24" hidden="1" outlineLevel="1" x14ac:dyDescent="0.2">
      <c r="A44" s="4" t="s">
        <v>67</v>
      </c>
      <c r="B44" s="3" t="s">
        <v>68</v>
      </c>
      <c r="C44" s="13">
        <v>16099.864</v>
      </c>
      <c r="D44" s="13">
        <v>16099.86465</v>
      </c>
      <c r="E44" s="13">
        <v>8752.9</v>
      </c>
      <c r="F44" s="13">
        <v>-8752.9</v>
      </c>
      <c r="G44" s="13">
        <v>0</v>
      </c>
      <c r="H44" s="14">
        <f t="shared" si="6"/>
        <v>1.0000000403730118</v>
      </c>
      <c r="I44" s="17">
        <v>16412.5</v>
      </c>
      <c r="J44" s="13">
        <v>19614.79</v>
      </c>
      <c r="K44" s="13">
        <v>19610.79</v>
      </c>
      <c r="L44" s="28">
        <f t="shared" si="2"/>
        <v>1.1948691546077685</v>
      </c>
      <c r="M44" s="16">
        <f t="shared" si="7"/>
        <v>0.99979607224956268</v>
      </c>
      <c r="N44" s="17">
        <f>K44-D44</f>
        <v>3510.9253500000013</v>
      </c>
      <c r="O44" s="13">
        <f t="shared" si="4"/>
        <v>21.807173080799785</v>
      </c>
    </row>
    <row r="45" spans="1:15" collapsed="1" x14ac:dyDescent="0.2">
      <c r="A45" s="4" t="s">
        <v>69</v>
      </c>
      <c r="B45" s="3" t="s">
        <v>70</v>
      </c>
      <c r="C45" s="13">
        <f>SUM(C46:C49)</f>
        <v>79901.84199999999</v>
      </c>
      <c r="D45" s="13">
        <f t="shared" ref="D45" si="21">SUM(D46:D49)</f>
        <v>76380.048020000002</v>
      </c>
      <c r="E45" s="13">
        <f t="shared" ref="E45" si="22">SUM(E46:E49)</f>
        <v>34672.300000000003</v>
      </c>
      <c r="F45" s="13">
        <f t="shared" ref="F45" si="23">SUM(F46:F49)</f>
        <v>-34672.300000000003</v>
      </c>
      <c r="G45" s="13">
        <f t="shared" ref="G45" si="24">SUM(G46:G49)</f>
        <v>0</v>
      </c>
      <c r="H45" s="14">
        <f t="shared" si="6"/>
        <v>0.95592349447963931</v>
      </c>
      <c r="I45" s="17">
        <f t="shared" ref="I45:J45" si="25">SUM(I46:I49)</f>
        <v>76432.94</v>
      </c>
      <c r="J45" s="13">
        <f t="shared" si="25"/>
        <v>75529.040000000008</v>
      </c>
      <c r="K45" s="13">
        <f t="shared" ref="K45" si="26">SUM(K46:K49)</f>
        <v>69247.29574999999</v>
      </c>
      <c r="L45" s="28">
        <f t="shared" si="2"/>
        <v>0.90598759840979537</v>
      </c>
      <c r="M45" s="16">
        <f t="shared" si="7"/>
        <v>0.91683007952967477</v>
      </c>
      <c r="N45" s="13">
        <f t="shared" ref="N45" si="27">SUM(N46:N49)</f>
        <v>-7132.7522700000045</v>
      </c>
      <c r="O45" s="13">
        <f t="shared" si="4"/>
        <v>-9.3385019450790452</v>
      </c>
    </row>
    <row r="46" spans="1:15" hidden="1" outlineLevel="1" x14ac:dyDescent="0.2">
      <c r="A46" s="4" t="s">
        <v>71</v>
      </c>
      <c r="B46" s="3" t="s">
        <v>72</v>
      </c>
      <c r="C46" s="13">
        <v>3880</v>
      </c>
      <c r="D46" s="13">
        <v>3836.3444</v>
      </c>
      <c r="E46" s="13">
        <v>315.5</v>
      </c>
      <c r="F46" s="13">
        <v>-315.5</v>
      </c>
      <c r="G46" s="13">
        <v>0</v>
      </c>
      <c r="H46" s="14">
        <f t="shared" si="6"/>
        <v>0.9887485567010309</v>
      </c>
      <c r="I46" s="17">
        <v>4130</v>
      </c>
      <c r="J46" s="13">
        <v>4430</v>
      </c>
      <c r="K46" s="13">
        <v>4414.24</v>
      </c>
      <c r="L46" s="28">
        <f t="shared" si="2"/>
        <v>1.068823244552058</v>
      </c>
      <c r="M46" s="16">
        <f t="shared" si="7"/>
        <v>0.99644243792325049</v>
      </c>
      <c r="N46" s="17">
        <f>K46-D46</f>
        <v>577.89559999999983</v>
      </c>
      <c r="O46" s="13">
        <f t="shared" si="4"/>
        <v>15.06370491658673</v>
      </c>
    </row>
    <row r="47" spans="1:15" hidden="1" outlineLevel="1" x14ac:dyDescent="0.2">
      <c r="A47" s="4" t="s">
        <v>73</v>
      </c>
      <c r="B47" s="3" t="s">
        <v>74</v>
      </c>
      <c r="C47" s="13">
        <v>13601.725</v>
      </c>
      <c r="D47" s="13">
        <v>13215.4</v>
      </c>
      <c r="E47" s="13">
        <v>12343.4</v>
      </c>
      <c r="F47" s="13">
        <v>-12343.4</v>
      </c>
      <c r="G47" s="13">
        <v>0</v>
      </c>
      <c r="H47" s="14">
        <f t="shared" si="6"/>
        <v>0.97159735254168123</v>
      </c>
      <c r="I47" s="17">
        <v>13549.94</v>
      </c>
      <c r="J47" s="13">
        <v>16255.74</v>
      </c>
      <c r="K47" s="13">
        <v>14148.989</v>
      </c>
      <c r="L47" s="28">
        <f t="shared" si="2"/>
        <v>1.0442104540684312</v>
      </c>
      <c r="M47" s="16">
        <f t="shared" si="7"/>
        <v>0.87039956347727021</v>
      </c>
      <c r="N47" s="17">
        <f>K47-D47</f>
        <v>933.58899999999994</v>
      </c>
      <c r="O47" s="13">
        <f t="shared" si="4"/>
        <v>7.0644021369008954</v>
      </c>
    </row>
    <row r="48" spans="1:15" hidden="1" outlineLevel="1" x14ac:dyDescent="0.2">
      <c r="A48" s="4" t="s">
        <v>75</v>
      </c>
      <c r="B48" s="3" t="s">
        <v>76</v>
      </c>
      <c r="C48" s="13">
        <v>61237.3</v>
      </c>
      <c r="D48" s="13">
        <v>58145.486380000002</v>
      </c>
      <c r="E48" s="13">
        <v>22013.4</v>
      </c>
      <c r="F48" s="13">
        <v>-22013.4</v>
      </c>
      <c r="G48" s="13">
        <v>0</v>
      </c>
      <c r="H48" s="14">
        <f t="shared" si="6"/>
        <v>0.94951094153399973</v>
      </c>
      <c r="I48" s="17">
        <v>57127.5</v>
      </c>
      <c r="J48" s="13">
        <v>53217.8</v>
      </c>
      <c r="K48" s="13">
        <v>49058.566749999998</v>
      </c>
      <c r="L48" s="28">
        <f t="shared" si="2"/>
        <v>0.85875570872171891</v>
      </c>
      <c r="M48" s="16">
        <f t="shared" si="7"/>
        <v>0.92184507345286715</v>
      </c>
      <c r="N48" s="17">
        <f>K48-D48</f>
        <v>-9086.919630000004</v>
      </c>
      <c r="O48" s="13">
        <f t="shared" si="4"/>
        <v>-15.627902001909447</v>
      </c>
    </row>
    <row r="49" spans="1:15" hidden="1" outlineLevel="1" x14ac:dyDescent="0.2">
      <c r="A49" s="4" t="s">
        <v>92</v>
      </c>
      <c r="B49" s="3" t="s">
        <v>93</v>
      </c>
      <c r="C49" s="13">
        <v>1182.817</v>
      </c>
      <c r="D49" s="13">
        <v>1182.8172400000001</v>
      </c>
      <c r="E49" s="13"/>
      <c r="F49" s="13"/>
      <c r="G49" s="13"/>
      <c r="H49" s="14">
        <f t="shared" si="6"/>
        <v>1.0000002029054369</v>
      </c>
      <c r="I49" s="17">
        <v>1625.5</v>
      </c>
      <c r="J49" s="13">
        <v>1625.5</v>
      </c>
      <c r="K49" s="13">
        <v>1625.5</v>
      </c>
      <c r="L49" s="28">
        <f t="shared" si="2"/>
        <v>1</v>
      </c>
      <c r="M49" s="16">
        <f t="shared" si="7"/>
        <v>1</v>
      </c>
      <c r="N49" s="17">
        <f>K49-D49</f>
        <v>442.68275999999992</v>
      </c>
      <c r="O49" s="13">
        <f t="shared" si="4"/>
        <v>37.426133558891962</v>
      </c>
    </row>
    <row r="50" spans="1:15" collapsed="1" x14ac:dyDescent="0.2">
      <c r="A50" s="4" t="s">
        <v>77</v>
      </c>
      <c r="B50" s="3" t="s">
        <v>78</v>
      </c>
      <c r="C50" s="13">
        <f>C51</f>
        <v>1795.962</v>
      </c>
      <c r="D50" s="13">
        <f t="shared" ref="D50:N50" si="28">D51</f>
        <v>1791.0028400000001</v>
      </c>
      <c r="E50" s="13">
        <f t="shared" si="28"/>
        <v>2028.1</v>
      </c>
      <c r="F50" s="13">
        <f t="shared" si="28"/>
        <v>-2028.1</v>
      </c>
      <c r="G50" s="13">
        <f t="shared" si="28"/>
        <v>0</v>
      </c>
      <c r="H50" s="14">
        <f t="shared" si="6"/>
        <v>0.99723871663208918</v>
      </c>
      <c r="I50" s="17">
        <f t="shared" si="28"/>
        <v>1700</v>
      </c>
      <c r="J50" s="13">
        <f t="shared" si="28"/>
        <v>1700</v>
      </c>
      <c r="K50" s="13">
        <f t="shared" si="28"/>
        <v>1694.1737000000001</v>
      </c>
      <c r="L50" s="28">
        <f t="shared" si="2"/>
        <v>0.99657276470588241</v>
      </c>
      <c r="M50" s="16">
        <f t="shared" si="7"/>
        <v>0.99657276470588241</v>
      </c>
      <c r="N50" s="13">
        <f t="shared" si="28"/>
        <v>-96.829140000000052</v>
      </c>
      <c r="O50" s="13">
        <f t="shared" si="4"/>
        <v>-5.4064202377255839</v>
      </c>
    </row>
    <row r="51" spans="1:15" ht="24" hidden="1" outlineLevel="1" x14ac:dyDescent="0.2">
      <c r="A51" s="4" t="s">
        <v>79</v>
      </c>
      <c r="B51" s="3" t="s">
        <v>80</v>
      </c>
      <c r="C51" s="13">
        <v>1795.962</v>
      </c>
      <c r="D51" s="13">
        <v>1791.0028400000001</v>
      </c>
      <c r="E51" s="13">
        <v>2028.1</v>
      </c>
      <c r="F51" s="13">
        <v>-2028.1</v>
      </c>
      <c r="G51" s="13">
        <v>0</v>
      </c>
      <c r="H51" s="14">
        <f t="shared" si="6"/>
        <v>0.99723871663208918</v>
      </c>
      <c r="I51" s="17">
        <v>1700</v>
      </c>
      <c r="J51" s="13">
        <v>1700</v>
      </c>
      <c r="K51" s="13">
        <v>1694.1737000000001</v>
      </c>
      <c r="L51" s="28">
        <f t="shared" si="2"/>
        <v>0.99657276470588241</v>
      </c>
      <c r="M51" s="16">
        <f t="shared" si="7"/>
        <v>0.99657276470588241</v>
      </c>
      <c r="N51" s="17">
        <f>K51-D51</f>
        <v>-96.829140000000052</v>
      </c>
      <c r="O51" s="13">
        <f t="shared" si="4"/>
        <v>-5.4064202377255839</v>
      </c>
    </row>
    <row r="52" spans="1:15" collapsed="1" x14ac:dyDescent="0.2">
      <c r="A52" s="4" t="s">
        <v>81</v>
      </c>
      <c r="B52" s="3" t="s">
        <v>82</v>
      </c>
      <c r="C52" s="13">
        <f>SUM(C53:C54)</f>
        <v>15425.115</v>
      </c>
      <c r="D52" s="13">
        <f t="shared" ref="D52:N52" si="29">SUM(D53:D54)</f>
        <v>15425.11555</v>
      </c>
      <c r="E52" s="13">
        <f t="shared" si="29"/>
        <v>11690.8</v>
      </c>
      <c r="F52" s="13">
        <f t="shared" si="29"/>
        <v>-11690.8</v>
      </c>
      <c r="G52" s="13">
        <f t="shared" si="29"/>
        <v>0</v>
      </c>
      <c r="H52" s="14">
        <f t="shared" si="6"/>
        <v>1.0000000356561363</v>
      </c>
      <c r="I52" s="17">
        <f t="shared" si="29"/>
        <v>15322.166999999999</v>
      </c>
      <c r="J52" s="13">
        <f t="shared" si="29"/>
        <v>15263.160810000001</v>
      </c>
      <c r="K52" s="13">
        <f t="shared" si="29"/>
        <v>15263.160810000001</v>
      </c>
      <c r="L52" s="28">
        <f t="shared" si="2"/>
        <v>0.99614896574355327</v>
      </c>
      <c r="M52" s="16">
        <f t="shared" si="7"/>
        <v>1</v>
      </c>
      <c r="N52" s="13">
        <f t="shared" si="29"/>
        <v>-161.95473999999922</v>
      </c>
      <c r="O52" s="13">
        <f t="shared" si="4"/>
        <v>-1.0499418268539245</v>
      </c>
    </row>
    <row r="53" spans="1:15" hidden="1" outlineLevel="1" x14ac:dyDescent="0.2">
      <c r="A53" s="4" t="s">
        <v>83</v>
      </c>
      <c r="B53" s="3" t="s">
        <v>84</v>
      </c>
      <c r="C53" s="13">
        <v>4912.8829999999998</v>
      </c>
      <c r="D53" s="13">
        <v>4912.8829999999998</v>
      </c>
      <c r="E53" s="13">
        <v>4184.3</v>
      </c>
      <c r="F53" s="13">
        <v>-4184.3</v>
      </c>
      <c r="G53" s="13">
        <v>0</v>
      </c>
      <c r="H53" s="14">
        <f t="shared" si="6"/>
        <v>1</v>
      </c>
      <c r="I53" s="17">
        <v>5139</v>
      </c>
      <c r="J53" s="13">
        <v>5147.2160000000003</v>
      </c>
      <c r="K53" s="13">
        <v>5147.2160000000003</v>
      </c>
      <c r="L53" s="28">
        <f t="shared" si="2"/>
        <v>1.0015987546215217</v>
      </c>
      <c r="M53" s="16">
        <f t="shared" si="7"/>
        <v>1</v>
      </c>
      <c r="N53" s="17">
        <f>K53-D53</f>
        <v>234.33300000000054</v>
      </c>
      <c r="O53" s="13">
        <f t="shared" si="4"/>
        <v>4.7697655327839215</v>
      </c>
    </row>
    <row r="54" spans="1:15" hidden="1" outlineLevel="1" x14ac:dyDescent="0.2">
      <c r="A54" s="4" t="s">
        <v>85</v>
      </c>
      <c r="B54" s="3" t="s">
        <v>86</v>
      </c>
      <c r="C54" s="13">
        <v>10512.232</v>
      </c>
      <c r="D54" s="13">
        <v>10512.232550000001</v>
      </c>
      <c r="E54" s="13">
        <v>7506.5</v>
      </c>
      <c r="F54" s="13">
        <v>-7506.5</v>
      </c>
      <c r="G54" s="13">
        <v>0</v>
      </c>
      <c r="H54" s="14">
        <f t="shared" si="6"/>
        <v>1.0000000523200021</v>
      </c>
      <c r="I54" s="17">
        <v>10183.166999999999</v>
      </c>
      <c r="J54" s="13">
        <v>10115.944810000001</v>
      </c>
      <c r="K54" s="13">
        <v>10115.944810000001</v>
      </c>
      <c r="L54" s="28">
        <f t="shared" si="2"/>
        <v>0.99339869512107593</v>
      </c>
      <c r="M54" s="16">
        <f t="shared" si="7"/>
        <v>1</v>
      </c>
      <c r="N54" s="17">
        <f>K54-D54</f>
        <v>-396.28773999999976</v>
      </c>
      <c r="O54" s="13">
        <f t="shared" si="4"/>
        <v>-3.7697771440568033</v>
      </c>
    </row>
    <row r="55" spans="1:15" ht="24" outlineLevel="1" x14ac:dyDescent="0.2">
      <c r="A55" s="4" t="s">
        <v>111</v>
      </c>
      <c r="B55" s="3" t="s">
        <v>109</v>
      </c>
      <c r="C55" s="13"/>
      <c r="D55" s="13"/>
      <c r="E55" s="13"/>
      <c r="F55" s="13"/>
      <c r="G55" s="13"/>
      <c r="H55" s="14"/>
      <c r="I55" s="17">
        <f>I56</f>
        <v>10600</v>
      </c>
      <c r="J55" s="13">
        <f>J56</f>
        <v>1870.20688</v>
      </c>
      <c r="K55" s="13">
        <f>K56</f>
        <v>1644.9250500000001</v>
      </c>
      <c r="L55" s="28">
        <f t="shared" si="2"/>
        <v>0.15518160849056603</v>
      </c>
      <c r="M55" s="16">
        <f t="shared" si="7"/>
        <v>0.87954175957260949</v>
      </c>
      <c r="N55" s="17">
        <f t="shared" ref="N55:N57" si="30">K55-D55</f>
        <v>1644.9250500000001</v>
      </c>
      <c r="O55" s="13"/>
    </row>
    <row r="56" spans="1:15" ht="24" hidden="1" outlineLevel="1" x14ac:dyDescent="0.2">
      <c r="A56" s="4" t="s">
        <v>112</v>
      </c>
      <c r="B56" s="3" t="s">
        <v>110</v>
      </c>
      <c r="C56" s="13"/>
      <c r="D56" s="13"/>
      <c r="E56" s="13"/>
      <c r="F56" s="13"/>
      <c r="G56" s="13"/>
      <c r="H56" s="14"/>
      <c r="I56" s="17">
        <v>10600</v>
      </c>
      <c r="J56" s="13">
        <v>1870.20688</v>
      </c>
      <c r="K56" s="13">
        <v>1644.9250500000001</v>
      </c>
      <c r="L56" s="28">
        <f t="shared" si="2"/>
        <v>0.15518160849056603</v>
      </c>
      <c r="M56" s="16">
        <f t="shared" si="7"/>
        <v>0.87954175957260949</v>
      </c>
      <c r="N56" s="17">
        <f t="shared" si="30"/>
        <v>1644.9250500000001</v>
      </c>
      <c r="O56" s="13"/>
    </row>
    <row r="57" spans="1:15" collapsed="1" x14ac:dyDescent="0.2">
      <c r="A57" s="36" t="s">
        <v>87</v>
      </c>
      <c r="B57" s="37"/>
      <c r="C57" s="19">
        <f>C52+C45+C50+C42+C36+C34+C29+C23+C19+C10+C55</f>
        <v>2624910.9720000005</v>
      </c>
      <c r="D57" s="19">
        <f t="shared" ref="D57:G57" si="31">D52+D45+D50+D42+D36+D34+D29+D23+D19+D10+D55</f>
        <v>2509308.8873200002</v>
      </c>
      <c r="E57" s="19">
        <f t="shared" si="31"/>
        <v>1320531.1000000001</v>
      </c>
      <c r="F57" s="19">
        <f t="shared" si="31"/>
        <v>-1320531.1000000001</v>
      </c>
      <c r="G57" s="19">
        <f t="shared" si="31"/>
        <v>0</v>
      </c>
      <c r="H57" s="20">
        <f t="shared" si="6"/>
        <v>0.9559596169496295</v>
      </c>
      <c r="I57" s="31">
        <f>I52+I45+I50+I42+I36+I34+I29+I23+I19+I10+I55</f>
        <v>2402204.0252800002</v>
      </c>
      <c r="J57" s="19">
        <f>J52+J45+J50+J42+J36+J34+J29+J23+J19+J10+J55</f>
        <v>2624555.2786900005</v>
      </c>
      <c r="K57" s="19">
        <f>K52+K45+K50+K42+K36+K34+K29+K23+K19+K10+K55</f>
        <v>2553359.7299600006</v>
      </c>
      <c r="L57" s="28">
        <f t="shared" si="2"/>
        <v>1.0629237579694679</v>
      </c>
      <c r="M57" s="21">
        <f t="shared" si="7"/>
        <v>0.97287329045493154</v>
      </c>
      <c r="N57" s="17">
        <f t="shared" si="30"/>
        <v>44050.842640000395</v>
      </c>
      <c r="O57" s="13">
        <f t="shared" si="4"/>
        <v>1.7554970160348802</v>
      </c>
    </row>
    <row r="58" spans="1:15" x14ac:dyDescent="0.2">
      <c r="A58" s="1"/>
      <c r="B58" s="1"/>
      <c r="C58" s="6"/>
      <c r="D58" s="6"/>
      <c r="E58" s="6" t="s">
        <v>3</v>
      </c>
      <c r="F58" s="6"/>
      <c r="G58" s="6"/>
      <c r="H58" s="7"/>
      <c r="I58" s="29"/>
      <c r="J58" s="6"/>
      <c r="K58" s="6"/>
      <c r="L58" s="6"/>
      <c r="M58" s="7"/>
      <c r="N58" s="6"/>
      <c r="O58" s="6"/>
    </row>
    <row r="59" spans="1:15" x14ac:dyDescent="0.2">
      <c r="A59" s="34"/>
      <c r="B59" s="34"/>
      <c r="C59" s="34"/>
      <c r="D59" s="34"/>
      <c r="E59" s="22"/>
      <c r="F59" s="22"/>
      <c r="G59" s="22"/>
      <c r="H59" s="23"/>
      <c r="I59" s="32"/>
      <c r="J59" s="22"/>
      <c r="K59" s="22"/>
      <c r="L59" s="22"/>
      <c r="M59" s="23"/>
      <c r="N59" s="22"/>
      <c r="O59" s="22"/>
    </row>
  </sheetData>
  <mergeCells count="24">
    <mergeCell ref="A1:C1"/>
    <mergeCell ref="A2:C2"/>
    <mergeCell ref="A3:K3"/>
    <mergeCell ref="A4:K4"/>
    <mergeCell ref="A5:O5"/>
    <mergeCell ref="N6:O7"/>
    <mergeCell ref="N8:N9"/>
    <mergeCell ref="O8:O9"/>
    <mergeCell ref="C6:H7"/>
    <mergeCell ref="H8:H9"/>
    <mergeCell ref="D8:D9"/>
    <mergeCell ref="I6:M7"/>
    <mergeCell ref="I8:I9"/>
    <mergeCell ref="L8:L9"/>
    <mergeCell ref="K8:K9"/>
    <mergeCell ref="C8:C9"/>
    <mergeCell ref="M8:M9"/>
    <mergeCell ref="A59:D59"/>
    <mergeCell ref="G8:G9"/>
    <mergeCell ref="J8:J9"/>
    <mergeCell ref="A57:B57"/>
    <mergeCell ref="F8:F9"/>
    <mergeCell ref="A6:A9"/>
    <mergeCell ref="B6:B9"/>
  </mergeCells>
  <pageMargins left="0.78700000000000003" right="0.59" top="0.59" bottom="0.59" header="0.39300000000000002" footer="0.39300000000000002"/>
  <pageSetup paperSize="9" scale="80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</vt:lpstr>
      <vt:lpstr>лист!Заголовки_для_печати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Шкода</dc:creator>
  <cp:lastModifiedBy>Windows User</cp:lastModifiedBy>
  <cp:lastPrinted>2018-02-27T12:24:08Z</cp:lastPrinted>
  <dcterms:created xsi:type="dcterms:W3CDTF">2015-07-30T08:50:25Z</dcterms:created>
  <dcterms:modified xsi:type="dcterms:W3CDTF">2018-05-04T13:19:01Z</dcterms:modified>
</cp:coreProperties>
</file>