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1310"/>
  </bookViews>
  <sheets>
    <sheet name="5. источники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9" i="1" l="1"/>
  <c r="C19" i="1"/>
  <c r="E16" i="1"/>
  <c r="E15" i="1" s="1"/>
  <c r="D16" i="1"/>
  <c r="D15" i="1" s="1"/>
  <c r="C16" i="1"/>
  <c r="C15" i="1" s="1"/>
  <c r="D14" i="1"/>
  <c r="C14" i="1"/>
  <c r="C24" i="1" s="1"/>
  <c r="C23" i="1" s="1"/>
  <c r="C22" i="1" s="1"/>
  <c r="C21" i="1" s="1"/>
  <c r="D24" i="1" l="1"/>
  <c r="D23" i="1" s="1"/>
  <c r="D22" i="1" s="1"/>
  <c r="D21" i="1" s="1"/>
  <c r="E14" i="1"/>
  <c r="E13" i="1" s="1"/>
  <c r="E12" i="1" s="1"/>
  <c r="D13" i="1"/>
  <c r="D12" i="1" s="1"/>
  <c r="D28" i="1"/>
  <c r="D27" i="1" s="1"/>
  <c r="D26" i="1" s="1"/>
  <c r="D25" i="1" s="1"/>
  <c r="E19" i="1"/>
  <c r="E18" i="1" s="1"/>
  <c r="E17" i="1" s="1"/>
  <c r="C28" i="1"/>
  <c r="C27" i="1" s="1"/>
  <c r="C26" i="1" s="1"/>
  <c r="C25" i="1" s="1"/>
  <c r="C20" i="1" s="1"/>
  <c r="C18" i="1"/>
  <c r="C17" i="1" s="1"/>
  <c r="D18" i="1"/>
  <c r="D17" i="1" s="1"/>
  <c r="C13" i="1"/>
  <c r="C12" i="1" s="1"/>
  <c r="D20" i="1" l="1"/>
  <c r="E24" i="1"/>
  <c r="E23" i="1" s="1"/>
  <c r="E22" i="1" s="1"/>
  <c r="E21" i="1" s="1"/>
  <c r="E28" i="1"/>
  <c r="E27" i="1" s="1"/>
  <c r="E26" i="1" s="1"/>
  <c r="E25" i="1" s="1"/>
  <c r="C29" i="1"/>
  <c r="D29" i="1"/>
  <c r="E20" i="1" l="1"/>
  <c r="E29" i="1" s="1"/>
</calcChain>
</file>

<file path=xl/sharedStrings.xml><?xml version="1.0" encoding="utf-8"?>
<sst xmlns="http://schemas.openxmlformats.org/spreadsheetml/2006/main" count="49" uniqueCount="48">
  <si>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</si>
  <si>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</si>
  <si>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</si>
  <si>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</si>
  <si>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</si>
  <si>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</si>
  <si>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</si>
  <si>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</si>
  <si>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</si>
  <si>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</si>
  <si>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</si>
  <si>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</si>
  <si>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</si>
  <si>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</si>
  <si>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</si>
  <si>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</si>
  <si>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</si>
  <si>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</si>
  <si>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</si>
  <si>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</si>
  <si>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</si>
  <si>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</si>
  <si>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</si>
  <si>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</si>
  <si>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</si>
  <si>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</si>
  <si>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</si>
  <si>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</si>
  <si>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</si>
  <si>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</si>
  <si>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</si>
  <si>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</si>
  <si>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</si>
  <si>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</si>
  <si>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</si>
  <si>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</si>
  <si>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</si>
  <si>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</si>
  <si>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</si>
  <si>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</si>
  <si>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</si>
  <si>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</si>
  <si>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</si>
  <si>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от _________________  № _____</t>
  </si>
  <si>
    <t>к Решению Совета депутатов ЗАТО г. Североморск</t>
  </si>
  <si>
    <t>______________________ "</t>
  </si>
  <si>
    <t xml:space="preserve">   Приложение № 2</t>
  </si>
  <si>
    <t xml:space="preserve">Приложение № 5
к Решению Совета депутатов ЗАТО г. Североморск		_x000D_
		от  25.12.2018 № 453_x000D_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</si>
</sst>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4" fontId="6" fillId="4" borderId="5">
      <alignment horizontal="right" vertical="top" shrinkToFit="1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43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3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3" fontId="3" fillId="0" borderId="0" xfId="1" applyFont="1" applyAlignment="1">
      <alignment horizont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3" fontId="2" fillId="0" borderId="1" xfId="1" applyFont="1" applyBorder="1" applyAlignment="1"/>
    <xf numFmtId="43" fontId="2" fillId="0" borderId="1" xfId="1" applyFont="1" applyBorder="1" applyAlignment="1">
      <alignment horizontal="center"/>
    </xf>
    <xf numFmtId="0" fontId="4" fillId="0" borderId="0" xfId="0" applyFont="1"/>
    <xf numFmtId="43" fontId="2" fillId="0" borderId="1" xfId="1" applyFont="1" applyBorder="1"/>
    <xf numFmtId="43" fontId="2" fillId="0" borderId="1" xfId="1" applyFont="1" applyBorder="1" applyAlignment="1">
      <alignment horizontal="right"/>
    </xf>
    <xf numFmtId="43" fontId="2" fillId="0" borderId="0" xfId="1" applyFont="1"/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5">
          <cell r="C115">
            <v>3220621216.0500002</v>
          </cell>
          <cell r="D115">
            <v>4466943.5699999994</v>
          </cell>
          <cell r="E115">
            <v>3225088159.6199999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  <cell r="C17">
            <v>0</v>
          </cell>
        </row>
        <row r="18">
          <cell r="B18">
            <v>250000000</v>
          </cell>
          <cell r="C18">
            <v>0</v>
          </cell>
          <cell r="D18">
            <v>250000000</v>
          </cell>
        </row>
        <row r="21">
          <cell r="B21">
            <v>30800000</v>
          </cell>
          <cell r="C21">
            <v>0</v>
          </cell>
        </row>
      </sheetData>
      <sheetData sheetId="8"/>
      <sheetData sheetId="9"/>
      <sheetData sheetId="10">
        <row r="1149">
          <cell r="F1149">
            <v>3312436739.7199998</v>
          </cell>
          <cell r="H1149">
            <v>-950207.13000000082</v>
          </cell>
          <cell r="J1149">
            <v>3311486532.5899997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I15" sqref="I15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7" hidden="1" customWidth="1"/>
    <col min="4" max="4" width="15.42578125" style="3" hidden="1" customWidth="1"/>
    <col min="5" max="5" width="17.140625" style="4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ht="15" customHeight="1" x14ac:dyDescent="0.2">
      <c r="A1" s="24" t="s">
        <v>46</v>
      </c>
      <c r="B1" s="24"/>
      <c r="C1" s="24"/>
      <c r="D1" s="24"/>
      <c r="E1" s="24"/>
    </row>
    <row r="2" spans="1:5" ht="15" customHeight="1" x14ac:dyDescent="0.2">
      <c r="A2" s="24" t="s">
        <v>44</v>
      </c>
      <c r="B2" s="24"/>
      <c r="C2" s="24"/>
      <c r="D2" s="24"/>
      <c r="E2" s="24"/>
    </row>
    <row r="3" spans="1:5" ht="15" customHeight="1" x14ac:dyDescent="0.2">
      <c r="A3" s="24" t="s">
        <v>43</v>
      </c>
      <c r="B3" s="24"/>
      <c r="C3" s="24"/>
      <c r="D3" s="24"/>
      <c r="E3" s="24"/>
    </row>
    <row r="4" spans="1:5" ht="47.25" customHeight="1" x14ac:dyDescent="0.2">
      <c r="A4" s="25" t="s">
        <v>47</v>
      </c>
      <c r="B4" s="25"/>
      <c r="C4" s="25"/>
      <c r="D4" s="25"/>
      <c r="E4" s="25"/>
    </row>
    <row r="6" spans="1:5" s="8" customFormat="1" x14ac:dyDescent="0.2">
      <c r="A6" s="5"/>
      <c r="B6" s="6"/>
      <c r="C6" s="7"/>
      <c r="E6" s="9"/>
    </row>
    <row r="7" spans="1:5" s="8" customFormat="1" ht="15" customHeight="1" x14ac:dyDescent="0.2">
      <c r="A7" s="26" t="s">
        <v>0</v>
      </c>
      <c r="B7" s="26"/>
      <c r="C7" s="26"/>
      <c r="D7" s="26"/>
      <c r="E7" s="26"/>
    </row>
    <row r="8" spans="1:5" s="8" customFormat="1" ht="15" customHeight="1" x14ac:dyDescent="0.2">
      <c r="A8" s="26"/>
      <c r="B8" s="26"/>
      <c r="C8" s="26"/>
      <c r="D8" s="26"/>
      <c r="E8" s="26"/>
    </row>
    <row r="9" spans="1:5" s="8" customFormat="1" x14ac:dyDescent="0.2">
      <c r="A9" s="5"/>
      <c r="B9" s="6"/>
      <c r="C9" s="7"/>
      <c r="E9" s="4" t="s">
        <v>1</v>
      </c>
    </row>
    <row r="10" spans="1:5" s="8" customFormat="1" ht="12.75" customHeight="1" x14ac:dyDescent="0.2">
      <c r="A10" s="18" t="s">
        <v>2</v>
      </c>
      <c r="B10" s="19" t="s">
        <v>3</v>
      </c>
      <c r="C10" s="21" t="s">
        <v>4</v>
      </c>
      <c r="D10" s="22" t="s">
        <v>5</v>
      </c>
      <c r="E10" s="23" t="s">
        <v>4</v>
      </c>
    </row>
    <row r="11" spans="1:5" s="8" customFormat="1" ht="36.75" customHeight="1" x14ac:dyDescent="0.2">
      <c r="A11" s="18"/>
      <c r="B11" s="20"/>
      <c r="C11" s="21"/>
      <c r="D11" s="22"/>
      <c r="E11" s="23" t="s">
        <v>6</v>
      </c>
    </row>
    <row r="12" spans="1:5" s="14" customFormat="1" x14ac:dyDescent="0.2">
      <c r="A12" s="10" t="s">
        <v>7</v>
      </c>
      <c r="B12" s="11" t="s">
        <v>8</v>
      </c>
      <c r="C12" s="12">
        <f>C13-C15</f>
        <v>99100000</v>
      </c>
      <c r="D12" s="12">
        <f>D13-D15</f>
        <v>0</v>
      </c>
      <c r="E12" s="13">
        <f>E13-E15</f>
        <v>99100000</v>
      </c>
    </row>
    <row r="13" spans="1:5" ht="25.5" x14ac:dyDescent="0.2">
      <c r="A13" s="10" t="s">
        <v>9</v>
      </c>
      <c r="B13" s="11" t="s">
        <v>10</v>
      </c>
      <c r="C13" s="12">
        <f>C14</f>
        <v>349100000</v>
      </c>
      <c r="D13" s="12">
        <f>D14</f>
        <v>0</v>
      </c>
      <c r="E13" s="13">
        <f>E14</f>
        <v>349100000</v>
      </c>
    </row>
    <row r="14" spans="1:5" ht="25.5" x14ac:dyDescent="0.2">
      <c r="A14" s="10" t="s">
        <v>11</v>
      </c>
      <c r="B14" s="11" t="s">
        <v>12</v>
      </c>
      <c r="C14" s="15">
        <f>'[1]6. прогр заимс'!B17</f>
        <v>349100000</v>
      </c>
      <c r="D14" s="15">
        <f>'[1]6. прогр заимс'!C17</f>
        <v>0</v>
      </c>
      <c r="E14" s="13">
        <f>SUM(C14:D14)</f>
        <v>349100000</v>
      </c>
    </row>
    <row r="15" spans="1:5" ht="25.5" x14ac:dyDescent="0.2">
      <c r="A15" s="10" t="s">
        <v>13</v>
      </c>
      <c r="B15" s="11" t="s">
        <v>14</v>
      </c>
      <c r="C15" s="12">
        <f>C16</f>
        <v>250000000</v>
      </c>
      <c r="D15" s="12">
        <f>D16</f>
        <v>0</v>
      </c>
      <c r="E15" s="13">
        <f>E16</f>
        <v>250000000</v>
      </c>
    </row>
    <row r="16" spans="1:5" ht="25.5" x14ac:dyDescent="0.2">
      <c r="A16" s="10" t="s">
        <v>15</v>
      </c>
      <c r="B16" s="11" t="s">
        <v>16</v>
      </c>
      <c r="C16" s="15">
        <f>'[1]6. прогр заимс'!B18</f>
        <v>250000000</v>
      </c>
      <c r="D16" s="15">
        <f>'[1]6. прогр заимс'!C18</f>
        <v>0</v>
      </c>
      <c r="E16" s="13">
        <f>'[1]6. прогр заимс'!D18</f>
        <v>250000000</v>
      </c>
    </row>
    <row r="17" spans="1:5" s="14" customFormat="1" ht="25.5" x14ac:dyDescent="0.2">
      <c r="A17" s="10" t="s">
        <v>17</v>
      </c>
      <c r="B17" s="11" t="s">
        <v>18</v>
      </c>
      <c r="C17" s="12">
        <f>-C18</f>
        <v>-30800000</v>
      </c>
      <c r="D17" s="12">
        <f t="shared" ref="D17:E17" si="0">-D18</f>
        <v>0</v>
      </c>
      <c r="E17" s="12">
        <f t="shared" si="0"/>
        <v>-30800000</v>
      </c>
    </row>
    <row r="18" spans="1:5" ht="38.25" x14ac:dyDescent="0.2">
      <c r="A18" s="10" t="s">
        <v>19</v>
      </c>
      <c r="B18" s="11" t="s">
        <v>20</v>
      </c>
      <c r="C18" s="12">
        <f>C19</f>
        <v>30800000</v>
      </c>
      <c r="D18" s="12">
        <f>D19</f>
        <v>0</v>
      </c>
      <c r="E18" s="13">
        <f>E19</f>
        <v>30800000</v>
      </c>
    </row>
    <row r="19" spans="1:5" ht="38.25" x14ac:dyDescent="0.2">
      <c r="A19" s="10" t="s">
        <v>21</v>
      </c>
      <c r="B19" s="11" t="s">
        <v>22</v>
      </c>
      <c r="C19" s="15">
        <f>'[1]6. прогр заимс'!B21</f>
        <v>30800000</v>
      </c>
      <c r="D19" s="15">
        <f>'[1]6. прогр заимс'!C21</f>
        <v>0</v>
      </c>
      <c r="E19" s="13">
        <f>SUM(C19:D19)</f>
        <v>30800000</v>
      </c>
    </row>
    <row r="20" spans="1:5" s="14" customFormat="1" x14ac:dyDescent="0.2">
      <c r="A20" s="10" t="s">
        <v>23</v>
      </c>
      <c r="B20" s="11" t="s">
        <v>24</v>
      </c>
      <c r="C20" s="12">
        <f>-(C21-C25)</f>
        <v>23515523.669999599</v>
      </c>
      <c r="D20" s="12">
        <f>-(D21-D25)</f>
        <v>-5417150.7000000002</v>
      </c>
      <c r="E20" s="13">
        <f>-(E21-E25)</f>
        <v>18098372.96999979</v>
      </c>
    </row>
    <row r="21" spans="1:5" x14ac:dyDescent="0.2">
      <c r="A21" s="10" t="s">
        <v>25</v>
      </c>
      <c r="B21" s="11" t="s">
        <v>26</v>
      </c>
      <c r="C21" s="12">
        <f t="shared" ref="C21:E23" si="1">C22</f>
        <v>3569721216.0500002</v>
      </c>
      <c r="D21" s="12">
        <f t="shared" si="1"/>
        <v>4466943.5699999994</v>
      </c>
      <c r="E21" s="13">
        <f t="shared" si="1"/>
        <v>3574188159.6199999</v>
      </c>
    </row>
    <row r="22" spans="1:5" x14ac:dyDescent="0.2">
      <c r="A22" s="10" t="s">
        <v>27</v>
      </c>
      <c r="B22" s="11" t="s">
        <v>28</v>
      </c>
      <c r="C22" s="12">
        <f t="shared" si="1"/>
        <v>3569721216.0500002</v>
      </c>
      <c r="D22" s="12">
        <f t="shared" si="1"/>
        <v>4466943.5699999994</v>
      </c>
      <c r="E22" s="13">
        <f t="shared" si="1"/>
        <v>3574188159.6199999</v>
      </c>
    </row>
    <row r="23" spans="1:5" x14ac:dyDescent="0.2">
      <c r="A23" s="10" t="s">
        <v>29</v>
      </c>
      <c r="B23" s="11" t="s">
        <v>30</v>
      </c>
      <c r="C23" s="12">
        <f t="shared" si="1"/>
        <v>3569721216.0500002</v>
      </c>
      <c r="D23" s="12">
        <f t="shared" si="1"/>
        <v>4466943.5699999994</v>
      </c>
      <c r="E23" s="13">
        <f t="shared" si="1"/>
        <v>3574188159.6199999</v>
      </c>
    </row>
    <row r="24" spans="1:5" ht="25.5" x14ac:dyDescent="0.2">
      <c r="A24" s="10" t="s">
        <v>31</v>
      </c>
      <c r="B24" s="11" t="s">
        <v>32</v>
      </c>
      <c r="C24" s="12">
        <f>C14+'[1]4.доходы'!C115</f>
        <v>3569721216.0500002</v>
      </c>
      <c r="D24" s="15">
        <f>'[1]4.доходы'!D115+D14</f>
        <v>4466943.5699999994</v>
      </c>
      <c r="E24" s="13">
        <f>'[1]4.доходы'!E115+'5. источники'!E14</f>
        <v>3574188159.6199999</v>
      </c>
    </row>
    <row r="25" spans="1:5" x14ac:dyDescent="0.2">
      <c r="A25" s="10" t="s">
        <v>33</v>
      </c>
      <c r="B25" s="11" t="s">
        <v>34</v>
      </c>
      <c r="C25" s="12">
        <f t="shared" ref="C25:E27" si="2">C26</f>
        <v>3593236739.7199998</v>
      </c>
      <c r="D25" s="12">
        <f t="shared" si="2"/>
        <v>-950207.13000000082</v>
      </c>
      <c r="E25" s="13">
        <f t="shared" si="2"/>
        <v>3592286532.5899997</v>
      </c>
    </row>
    <row r="26" spans="1:5" x14ac:dyDescent="0.2">
      <c r="A26" s="10" t="s">
        <v>35</v>
      </c>
      <c r="B26" s="11" t="s">
        <v>36</v>
      </c>
      <c r="C26" s="12">
        <f t="shared" si="2"/>
        <v>3593236739.7199998</v>
      </c>
      <c r="D26" s="12">
        <f t="shared" si="2"/>
        <v>-950207.13000000082</v>
      </c>
      <c r="E26" s="13">
        <f t="shared" si="2"/>
        <v>3592286532.5899997</v>
      </c>
    </row>
    <row r="27" spans="1:5" x14ac:dyDescent="0.2">
      <c r="A27" s="10" t="s">
        <v>37</v>
      </c>
      <c r="B27" s="11" t="s">
        <v>38</v>
      </c>
      <c r="C27" s="12">
        <f t="shared" si="2"/>
        <v>3593236739.7199998</v>
      </c>
      <c r="D27" s="12">
        <f t="shared" si="2"/>
        <v>-950207.13000000082</v>
      </c>
      <c r="E27" s="13">
        <f t="shared" si="2"/>
        <v>3592286532.5899997</v>
      </c>
    </row>
    <row r="28" spans="1:5" ht="25.5" x14ac:dyDescent="0.2">
      <c r="A28" s="10" t="s">
        <v>39</v>
      </c>
      <c r="B28" s="11" t="s">
        <v>40</v>
      </c>
      <c r="C28" s="15">
        <f>C15+C19+'[1]8. разд '!F1149</f>
        <v>3593236739.7199998</v>
      </c>
      <c r="D28" s="15">
        <f>'[1]8. разд '!H1149+'5. источники'!D19+'5. источники'!D16</f>
        <v>-950207.13000000082</v>
      </c>
      <c r="E28" s="13">
        <f>'[1]8. разд '!J1149+E16+E19</f>
        <v>3592286532.5899997</v>
      </c>
    </row>
    <row r="29" spans="1:5" s="14" customFormat="1" x14ac:dyDescent="0.2">
      <c r="A29" s="10" t="s">
        <v>41</v>
      </c>
      <c r="B29" s="11" t="s">
        <v>42</v>
      </c>
      <c r="C29" s="16">
        <f>C12+C17+C20</f>
        <v>91815523.669999599</v>
      </c>
      <c r="D29" s="16">
        <f>D12+D17+D20</f>
        <v>-5417150.7000000002</v>
      </c>
      <c r="E29" s="13">
        <f>E12+E17+E20</f>
        <v>86398372.96999979</v>
      </c>
    </row>
    <row r="31" spans="1:5" x14ac:dyDescent="0.2">
      <c r="A31" s="1" t="s">
        <v>45</v>
      </c>
    </row>
  </sheetData>
  <mergeCells count="10">
    <mergeCell ref="A1:E1"/>
    <mergeCell ref="A2:E2"/>
    <mergeCell ref="A3:E3"/>
    <mergeCell ref="A4:E4"/>
    <mergeCell ref="A7:E8"/>
    <mergeCell ref="A10:A11"/>
    <mergeCell ref="B10:B11"/>
    <mergeCell ref="C10:C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Самощенко</cp:lastModifiedBy>
  <cp:lastPrinted>2019-06-04T16:52:56Z</cp:lastPrinted>
  <dcterms:created xsi:type="dcterms:W3CDTF">2019-05-30T13:34:15Z</dcterms:created>
  <dcterms:modified xsi:type="dcterms:W3CDTF">2019-06-04T16:56:06Z</dcterms:modified>
</cp:coreProperties>
</file>