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37395" windowHeight="17445"/>
  </bookViews>
  <sheets>
    <sheet name="Свод" sheetId="1" r:id="rId1"/>
  </sheets>
  <calcPr calcId="145621"/>
</workbook>
</file>

<file path=xl/calcChain.xml><?xml version="1.0" encoding="utf-8"?>
<calcChain xmlns="http://schemas.openxmlformats.org/spreadsheetml/2006/main">
  <c r="I32" i="1" l="1"/>
  <c r="H32" i="1"/>
  <c r="G32" i="1"/>
  <c r="F32" i="1"/>
  <c r="I31" i="1"/>
  <c r="H31" i="1"/>
  <c r="G31" i="1"/>
  <c r="F31" i="1"/>
  <c r="I30" i="1"/>
  <c r="H30" i="1"/>
  <c r="G30" i="1"/>
  <c r="F30" i="1"/>
  <c r="I29" i="1"/>
  <c r="H29" i="1"/>
  <c r="G29" i="1"/>
  <c r="F29" i="1"/>
  <c r="I28" i="1"/>
  <c r="H28" i="1"/>
  <c r="G28" i="1"/>
  <c r="F28" i="1"/>
  <c r="I27" i="1"/>
  <c r="H27" i="1"/>
  <c r="G27" i="1"/>
  <c r="F27" i="1"/>
  <c r="I26" i="1"/>
  <c r="H26" i="1"/>
  <c r="G26" i="1"/>
  <c r="F26" i="1"/>
  <c r="I25" i="1"/>
  <c r="H25" i="1"/>
  <c r="G25" i="1"/>
  <c r="F25" i="1"/>
  <c r="K24" i="1"/>
  <c r="J24" i="1"/>
  <c r="J23" i="1" s="1"/>
  <c r="E24" i="1"/>
  <c r="I24" i="1" s="1"/>
  <c r="D24" i="1"/>
  <c r="C24" i="1"/>
  <c r="B24" i="1"/>
  <c r="B23" i="1" s="1"/>
  <c r="K23" i="1"/>
  <c r="D23" i="1"/>
  <c r="C23" i="1"/>
  <c r="H22" i="1"/>
  <c r="G22" i="1"/>
  <c r="F22" i="1"/>
  <c r="I21" i="1"/>
  <c r="H21" i="1"/>
  <c r="G21" i="1"/>
  <c r="F21" i="1"/>
  <c r="I20" i="1"/>
  <c r="H20" i="1"/>
  <c r="G20" i="1"/>
  <c r="F20" i="1"/>
  <c r="I19" i="1"/>
  <c r="H19" i="1"/>
  <c r="G19" i="1"/>
  <c r="F19" i="1"/>
  <c r="I18" i="1"/>
  <c r="H18" i="1"/>
  <c r="G18" i="1"/>
  <c r="F18" i="1"/>
  <c r="I17" i="1"/>
  <c r="H17" i="1"/>
  <c r="G17" i="1"/>
  <c r="F17" i="1"/>
  <c r="K16" i="1"/>
  <c r="J16" i="1"/>
  <c r="E16" i="1"/>
  <c r="G16" i="1" s="1"/>
  <c r="D16" i="1"/>
  <c r="H16" i="1" s="1"/>
  <c r="C16" i="1"/>
  <c r="B16" i="1"/>
  <c r="I15" i="1"/>
  <c r="H15" i="1"/>
  <c r="G15" i="1"/>
  <c r="F15" i="1"/>
  <c r="I14" i="1"/>
  <c r="H14" i="1"/>
  <c r="G14" i="1"/>
  <c r="F14" i="1"/>
  <c r="I13" i="1"/>
  <c r="H13" i="1"/>
  <c r="G13" i="1"/>
  <c r="F13" i="1"/>
  <c r="I12" i="1"/>
  <c r="H12" i="1"/>
  <c r="G12" i="1"/>
  <c r="F12" i="1"/>
  <c r="I11" i="1"/>
  <c r="H11" i="1"/>
  <c r="G11" i="1"/>
  <c r="F11" i="1"/>
  <c r="I10" i="1"/>
  <c r="H10" i="1"/>
  <c r="G10" i="1"/>
  <c r="F10" i="1"/>
  <c r="I9" i="1"/>
  <c r="H9" i="1"/>
  <c r="G9" i="1"/>
  <c r="F9" i="1"/>
  <c r="H8" i="1"/>
  <c r="G8" i="1"/>
  <c r="F8" i="1"/>
  <c r="D8" i="1"/>
  <c r="I8" i="1" s="1"/>
  <c r="K7" i="1"/>
  <c r="K33" i="1" s="1"/>
  <c r="J7" i="1"/>
  <c r="G7" i="1"/>
  <c r="E7" i="1"/>
  <c r="F7" i="1" s="1"/>
  <c r="D7" i="1"/>
  <c r="D33" i="1" s="1"/>
  <c r="C7" i="1"/>
  <c r="C33" i="1" s="1"/>
  <c r="B7" i="1"/>
  <c r="B33" i="1" l="1"/>
  <c r="J33" i="1"/>
  <c r="F24" i="1"/>
  <c r="I7" i="1"/>
  <c r="F16" i="1"/>
  <c r="E23" i="1"/>
  <c r="G24" i="1"/>
  <c r="H7" i="1"/>
  <c r="I16" i="1"/>
  <c r="H24" i="1"/>
  <c r="G23" i="1" l="1"/>
  <c r="F23" i="1"/>
  <c r="H23" i="1"/>
  <c r="I23" i="1"/>
  <c r="E33" i="1"/>
  <c r="G33" i="1" l="1"/>
  <c r="F33" i="1"/>
  <c r="I33" i="1"/>
  <c r="H33" i="1"/>
</calcChain>
</file>

<file path=xl/sharedStrings.xml><?xml version="1.0" encoding="utf-8"?>
<sst xmlns="http://schemas.openxmlformats.org/spreadsheetml/2006/main" count="45" uniqueCount="43">
  <si>
    <t>Прогноз доходов на 2020 - 2022 годы</t>
  </si>
  <si>
    <t>тыс.руб.</t>
  </si>
  <si>
    <t>Наименование доходов</t>
  </si>
  <si>
    <t>Исполнено за 2018 год</t>
  </si>
  <si>
    <t>2019 год</t>
  </si>
  <si>
    <t>Проект                    2020 год</t>
  </si>
  <si>
    <t xml:space="preserve">Отклонение </t>
  </si>
  <si>
    <t>Прогноз поступлений</t>
  </si>
  <si>
    <t>Утверждено на 01.10.2019</t>
  </si>
  <si>
    <t>Ожидаемое поступление</t>
  </si>
  <si>
    <t>к отчету 2018 года</t>
  </si>
  <si>
    <t>к ожидаемому 2019 года</t>
  </si>
  <si>
    <t>2021 год</t>
  </si>
  <si>
    <t>2022 год</t>
  </si>
  <si>
    <t>Сумма</t>
  </si>
  <si>
    <t>%</t>
  </si>
  <si>
    <t>НАЛОГОВЫЕ ДОХОДЫ - всего, в т.ч.:</t>
  </si>
  <si>
    <t>- налог на доходы физических лиц</t>
  </si>
  <si>
    <t>- акцизы по подакцизным товарам (продукции), производимым на территории Российской Федерации</t>
  </si>
  <si>
    <t>- налог, взимаемый в связи с применением упрощенной системы налогообложения</t>
  </si>
  <si>
    <t>- единый налог на вмененный доход для отдельных видов деятельности</t>
  </si>
  <si>
    <t>- налог, взимаемый в связи с применением патентной системы налогообложения</t>
  </si>
  <si>
    <t>- налог на имущество физических лиц</t>
  </si>
  <si>
    <t>- земельный налог</t>
  </si>
  <si>
    <t>- государственная пошлина</t>
  </si>
  <si>
    <t>НЕНАЛОГОВЫЕ ДОХОДЫ - всего, в т.ч.:</t>
  </si>
  <si>
    <t xml:space="preserve">- доходы от использования имущества, находящегося в государственной и муниципальной собственности </t>
  </si>
  <si>
    <t>- платежи  при  пользовании природными  ресурсами</t>
  </si>
  <si>
    <t xml:space="preserve">- доходы от оказания платных услуг (работ) и компенсации затрат государства </t>
  </si>
  <si>
    <t>- доходы от продажи материальных и нематериальных активов</t>
  </si>
  <si>
    <t xml:space="preserve">- штрафы, санкции, возмещения ущерба </t>
  </si>
  <si>
    <t>- прочие неналоговые доходы</t>
  </si>
  <si>
    <t>БЕЗВОЗМЕЗДНЫЕ ПОСТУПЛЕНИЯ</t>
  </si>
  <si>
    <t>Безвозмездные поступления от других бюджетов бюджетной системы РФ</t>
  </si>
  <si>
    <t>дотации</t>
  </si>
  <si>
    <t>субсидии</t>
  </si>
  <si>
    <t>субвенции</t>
  </si>
  <si>
    <t>иные межбюджетные трансферты</t>
  </si>
  <si>
    <t>БЕЗВОЗМЕЗДНЫЕ ПОСТУПЛЕНИЯ ОТ НЕГОСУДАРСТВЕННЫХ ОРГАНИЗАЦИЙ</t>
  </si>
  <si>
    <t xml:space="preserve">ПРОЧИЕ БЕЗВОЗМЕЗДНЫЕ ПОСТУПЛЕНИЯ </t>
  </si>
  <si>
    <t xml:space="preserve">ДОХОДЫ БЮДЖЕТОВ БЮДЖЕТНОЙ СИСИЕМЫ РОССИЙСКОЙ ФЕДЕРАЦИИ ОТ ВОЗВРАТА ОРГАНИЗАЦИЯМИ ОСТАТКОВ СУБСИДИЙ ПРОШЛЫХ ЛЕТ </t>
  </si>
  <si>
    <t>ВОЗВРАТ ОСТАТКОВ СУБСИДИЙ, СУБВЕНЦИЙ И ИНЫХ МЕЖБЮДЖЕТНЫХ ТРАНСФЕРТОВ, ИМЕЮЩИХ ЦЕЛЕВОЕ ЗНАЧЕНИЕ, ПРОШЛЫХ ЛЕТ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</si>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</sst>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.5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.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 Cyr"/>
    </font>
    <font>
      <sz val="10"/>
      <color rgb="FF000000"/>
      <name val="Arial Cyr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3" fillId="0" borderId="13">
      <alignment horizontal="center" vertical="top" wrapText="1"/>
    </xf>
    <xf numFmtId="49" fontId="14" fillId="0" borderId="13">
      <alignment horizontal="center" vertical="top" shrinkToFit="1"/>
    </xf>
    <xf numFmtId="0" fontId="14" fillId="0" borderId="13">
      <alignment horizontal="left" vertical="top" wrapText="1"/>
    </xf>
    <xf numFmtId="0" fontId="13" fillId="0" borderId="13">
      <alignment horizontal="left" vertical="top" wrapText="1"/>
    </xf>
  </cellStyleXfs>
  <cellXfs count="4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7" fillId="0" borderId="1" xfId="0" applyNumberFormat="1" applyFont="1" applyBorder="1" applyAlignment="1"/>
    <xf numFmtId="164" fontId="8" fillId="0" borderId="1" xfId="0" applyNumberFormat="1" applyFont="1" applyBorder="1" applyAlignment="1"/>
    <xf numFmtId="164" fontId="9" fillId="0" borderId="1" xfId="0" applyNumberFormat="1" applyFont="1" applyBorder="1" applyAlignment="1">
      <alignment wrapText="1"/>
    </xf>
    <xf numFmtId="0" fontId="2" fillId="0" borderId="0" xfId="0" applyFont="1"/>
    <xf numFmtId="0" fontId="10" fillId="0" borderId="1" xfId="0" applyFont="1" applyBorder="1" applyAlignment="1">
      <alignment vertical="center" wrapText="1"/>
    </xf>
    <xf numFmtId="164" fontId="11" fillId="0" borderId="1" xfId="0" applyNumberFormat="1" applyFont="1" applyBorder="1" applyAlignment="1">
      <alignment wrapText="1"/>
    </xf>
    <xf numFmtId="164" fontId="12" fillId="0" borderId="1" xfId="0" applyNumberFormat="1" applyFont="1" applyBorder="1" applyAlignment="1">
      <alignment wrapText="1"/>
    </xf>
    <xf numFmtId="164" fontId="11" fillId="0" borderId="1" xfId="0" applyNumberFormat="1" applyFont="1" applyBorder="1" applyAlignment="1"/>
    <xf numFmtId="164" fontId="8" fillId="0" borderId="1" xfId="0" applyNumberFormat="1" applyFont="1" applyBorder="1" applyAlignment="1">
      <alignment horizontal="right" wrapText="1"/>
    </xf>
    <xf numFmtId="0" fontId="1" fillId="0" borderId="0" xfId="0" applyFont="1"/>
    <xf numFmtId="49" fontId="11" fillId="0" borderId="1" xfId="0" applyNumberFormat="1" applyFont="1" applyBorder="1" applyAlignment="1">
      <alignment vertical="center" wrapText="1"/>
    </xf>
    <xf numFmtId="164" fontId="12" fillId="0" borderId="1" xfId="0" applyNumberFormat="1" applyFont="1" applyBorder="1" applyAlignment="1">
      <alignment horizontal="right"/>
    </xf>
    <xf numFmtId="164" fontId="12" fillId="0" borderId="1" xfId="0" applyNumberFormat="1" applyFont="1" applyBorder="1" applyAlignment="1">
      <alignment horizontal="right" wrapText="1"/>
    </xf>
    <xf numFmtId="49" fontId="8" fillId="0" borderId="1" xfId="0" applyNumberFormat="1" applyFont="1" applyBorder="1" applyAlignment="1">
      <alignment vertical="center" wrapText="1"/>
    </xf>
    <xf numFmtId="164" fontId="8" fillId="0" borderId="1" xfId="0" applyNumberFormat="1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164" fontId="11" fillId="0" borderId="1" xfId="0" applyNumberFormat="1" applyFont="1" applyBorder="1" applyAlignment="1">
      <alignment horizontal="right"/>
    </xf>
    <xf numFmtId="0" fontId="2" fillId="0" borderId="1" xfId="0" applyFont="1" applyBorder="1"/>
    <xf numFmtId="164" fontId="8" fillId="0" borderId="1" xfId="0" applyNumberFormat="1" applyFont="1" applyBorder="1"/>
    <xf numFmtId="164" fontId="9" fillId="0" borderId="1" xfId="0" applyNumberFormat="1" applyFont="1" applyBorder="1" applyAlignment="1">
      <alignment vertical="center" wrapText="1"/>
    </xf>
    <xf numFmtId="164" fontId="8" fillId="0" borderId="1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</cellXfs>
  <cellStyles count="5">
    <cellStyle name="xl26" xfId="1"/>
    <cellStyle name="xl29" xfId="2"/>
    <cellStyle name="xl39" xfId="3"/>
    <cellStyle name="xl44" xf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93"/>
  <sheetViews>
    <sheetView tabSelected="1" workbookViewId="0">
      <selection activeCell="K3" sqref="K3"/>
    </sheetView>
  </sheetViews>
  <sheetFormatPr defaultRowHeight="15" x14ac:dyDescent="0.25"/>
  <cols>
    <col min="1" max="1" width="59" style="3" customWidth="1"/>
    <col min="2" max="2" width="12.28515625" style="3" customWidth="1"/>
    <col min="3" max="6" width="10.85546875" style="3" customWidth="1"/>
    <col min="7" max="7" width="7.140625" style="3" customWidth="1"/>
    <col min="8" max="8" width="10.85546875" style="3" customWidth="1"/>
    <col min="9" max="9" width="7.140625" style="3" customWidth="1"/>
    <col min="10" max="11" width="10.85546875" style="3" customWidth="1"/>
    <col min="12" max="16384" width="9.140625" style="3"/>
  </cols>
  <sheetData>
    <row r="2" spans="1:13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2"/>
      <c r="M2" s="2"/>
    </row>
    <row r="3" spans="1:13" x14ac:dyDescent="0.25">
      <c r="K3" s="44" t="s">
        <v>1</v>
      </c>
    </row>
    <row r="4" spans="1:13" ht="19.5" customHeight="1" x14ac:dyDescent="0.25">
      <c r="A4" s="4" t="s">
        <v>2</v>
      </c>
      <c r="B4" s="5" t="s">
        <v>3</v>
      </c>
      <c r="C4" s="4" t="s">
        <v>4</v>
      </c>
      <c r="D4" s="4"/>
      <c r="E4" s="6" t="s">
        <v>5</v>
      </c>
      <c r="F4" s="4" t="s">
        <v>6</v>
      </c>
      <c r="G4" s="4"/>
      <c r="H4" s="4"/>
      <c r="I4" s="4"/>
      <c r="J4" s="7" t="s">
        <v>7</v>
      </c>
      <c r="K4" s="8"/>
    </row>
    <row r="5" spans="1:13" ht="19.5" customHeight="1" x14ac:dyDescent="0.25">
      <c r="A5" s="4"/>
      <c r="B5" s="9"/>
      <c r="C5" s="10" t="s">
        <v>8</v>
      </c>
      <c r="D5" s="10" t="s">
        <v>9</v>
      </c>
      <c r="E5" s="11"/>
      <c r="F5" s="12" t="s">
        <v>10</v>
      </c>
      <c r="G5" s="13"/>
      <c r="H5" s="12" t="s">
        <v>11</v>
      </c>
      <c r="I5" s="13"/>
      <c r="J5" s="43" t="s">
        <v>12</v>
      </c>
      <c r="K5" s="14" t="s">
        <v>13</v>
      </c>
    </row>
    <row r="6" spans="1:13" ht="15.75" customHeight="1" x14ac:dyDescent="0.25">
      <c r="A6" s="4"/>
      <c r="B6" s="15"/>
      <c r="C6" s="16"/>
      <c r="D6" s="16"/>
      <c r="E6" s="17"/>
      <c r="F6" s="18" t="s">
        <v>14</v>
      </c>
      <c r="G6" s="18" t="s">
        <v>15</v>
      </c>
      <c r="H6" s="18" t="s">
        <v>14</v>
      </c>
      <c r="I6" s="18" t="s">
        <v>15</v>
      </c>
      <c r="J6" s="43"/>
      <c r="K6" s="19"/>
    </row>
    <row r="7" spans="1:13" s="24" customFormat="1" ht="14.25" x14ac:dyDescent="0.2">
      <c r="A7" s="20" t="s">
        <v>16</v>
      </c>
      <c r="B7" s="21">
        <f>SUM(B8:B15)</f>
        <v>1045274.7</v>
      </c>
      <c r="C7" s="21">
        <f>SUM(C8:C15)</f>
        <v>1088093.3</v>
      </c>
      <c r="D7" s="21">
        <f>SUM(D8:D15)</f>
        <v>1064107</v>
      </c>
      <c r="E7" s="22">
        <f>SUM(E8:E15)</f>
        <v>1123021.5999999999</v>
      </c>
      <c r="F7" s="23">
        <f>E7-B7</f>
        <v>77746.899999999907</v>
      </c>
      <c r="G7" s="22">
        <f>E7/B7*100</f>
        <v>107.43793951963056</v>
      </c>
      <c r="H7" s="22">
        <f>E7-D7</f>
        <v>58914.59999999986</v>
      </c>
      <c r="I7" s="22">
        <f>E7/D7*100</f>
        <v>105.53652969109308</v>
      </c>
      <c r="J7" s="22">
        <f>SUM(J8:J15)</f>
        <v>1185484.5999999999</v>
      </c>
      <c r="K7" s="22">
        <f>SUM(K8:K15)</f>
        <v>1251587.1999999997</v>
      </c>
    </row>
    <row r="8" spans="1:13" x14ac:dyDescent="0.25">
      <c r="A8" s="25" t="s">
        <v>17</v>
      </c>
      <c r="B8" s="26">
        <v>930981.7</v>
      </c>
      <c r="C8" s="27">
        <v>964387.3</v>
      </c>
      <c r="D8" s="27">
        <f>964387.3-23986.3</f>
        <v>940401</v>
      </c>
      <c r="E8" s="27">
        <v>1005400.2</v>
      </c>
      <c r="F8" s="27">
        <f t="shared" ref="F8:F33" si="0">E8-B8</f>
        <v>74418.5</v>
      </c>
      <c r="G8" s="28">
        <f t="shared" ref="G8:G33" si="1">E8/B8*100</f>
        <v>107.99355132329669</v>
      </c>
      <c r="H8" s="28">
        <f t="shared" ref="H8:H33" si="2">E8-D8</f>
        <v>64999.199999999953</v>
      </c>
      <c r="I8" s="28">
        <f t="shared" ref="I8:I33" si="3">E8/D8*100</f>
        <v>106.9118599405998</v>
      </c>
      <c r="J8" s="27">
        <v>1065672.6000000001</v>
      </c>
      <c r="K8" s="27">
        <v>1129535.3999999999</v>
      </c>
    </row>
    <row r="9" spans="1:13" ht="22.5" x14ac:dyDescent="0.25">
      <c r="A9" s="25" t="s">
        <v>18</v>
      </c>
      <c r="B9" s="26">
        <v>10121.1</v>
      </c>
      <c r="C9" s="27">
        <v>11704.5</v>
      </c>
      <c r="D9" s="27">
        <v>11704.5</v>
      </c>
      <c r="E9" s="27">
        <v>11707</v>
      </c>
      <c r="F9" s="27">
        <f t="shared" si="0"/>
        <v>1585.8999999999996</v>
      </c>
      <c r="G9" s="28">
        <f t="shared" si="1"/>
        <v>115.66924543774886</v>
      </c>
      <c r="H9" s="28">
        <f t="shared" si="2"/>
        <v>2.5</v>
      </c>
      <c r="I9" s="28">
        <f t="shared" si="3"/>
        <v>100.02135930624974</v>
      </c>
      <c r="J9" s="27">
        <v>12175.2</v>
      </c>
      <c r="K9" s="27">
        <v>12662.2</v>
      </c>
    </row>
    <row r="10" spans="1:13" ht="22.5" x14ac:dyDescent="0.25">
      <c r="A10" s="25" t="s">
        <v>19</v>
      </c>
      <c r="B10" s="26">
        <v>63895.8</v>
      </c>
      <c r="C10" s="27">
        <v>65991.5</v>
      </c>
      <c r="D10" s="27">
        <v>65991.5</v>
      </c>
      <c r="E10" s="27">
        <v>66346.5</v>
      </c>
      <c r="F10" s="27">
        <f t="shared" si="0"/>
        <v>2450.6999999999971</v>
      </c>
      <c r="G10" s="28">
        <f t="shared" si="1"/>
        <v>103.83546336378917</v>
      </c>
      <c r="H10" s="28">
        <f t="shared" si="2"/>
        <v>355</v>
      </c>
      <c r="I10" s="28">
        <f t="shared" si="3"/>
        <v>100.5379480690695</v>
      </c>
      <c r="J10" s="27">
        <v>67673.399999999994</v>
      </c>
      <c r="K10" s="27">
        <v>69026.899999999994</v>
      </c>
    </row>
    <row r="11" spans="1:13" x14ac:dyDescent="0.25">
      <c r="A11" s="25" t="s">
        <v>20</v>
      </c>
      <c r="B11" s="26">
        <v>11041.1</v>
      </c>
      <c r="C11" s="27">
        <v>12107.8</v>
      </c>
      <c r="D11" s="27">
        <v>12107.8</v>
      </c>
      <c r="E11" s="27">
        <v>9714.5</v>
      </c>
      <c r="F11" s="27">
        <f t="shared" si="0"/>
        <v>-1326.6000000000004</v>
      </c>
      <c r="G11" s="28">
        <f t="shared" si="1"/>
        <v>87.984892809593234</v>
      </c>
      <c r="H11" s="28">
        <f t="shared" si="2"/>
        <v>-2393.2999999999993</v>
      </c>
      <c r="I11" s="28">
        <f t="shared" si="3"/>
        <v>80.233403260707973</v>
      </c>
      <c r="J11" s="27">
        <v>9811.7000000000007</v>
      </c>
      <c r="K11" s="27">
        <v>9909.7999999999993</v>
      </c>
    </row>
    <row r="12" spans="1:13" x14ac:dyDescent="0.25">
      <c r="A12" s="25" t="s">
        <v>21</v>
      </c>
      <c r="B12" s="26">
        <v>2849.4</v>
      </c>
      <c r="C12" s="27">
        <v>3006.3</v>
      </c>
      <c r="D12" s="27">
        <v>3006.3</v>
      </c>
      <c r="E12" s="27">
        <v>3008.4</v>
      </c>
      <c r="F12" s="27">
        <f t="shared" si="0"/>
        <v>159</v>
      </c>
      <c r="G12" s="28">
        <f t="shared" si="1"/>
        <v>105.58012213097494</v>
      </c>
      <c r="H12" s="28">
        <f t="shared" si="2"/>
        <v>2.0999999999999091</v>
      </c>
      <c r="I12" s="28">
        <f t="shared" si="3"/>
        <v>100.0698533080531</v>
      </c>
      <c r="J12" s="27">
        <v>3038.5</v>
      </c>
      <c r="K12" s="27">
        <v>3068.9</v>
      </c>
    </row>
    <row r="13" spans="1:13" x14ac:dyDescent="0.25">
      <c r="A13" s="25" t="s">
        <v>22</v>
      </c>
      <c r="B13" s="26">
        <v>14519</v>
      </c>
      <c r="C13" s="27">
        <v>16867.2</v>
      </c>
      <c r="D13" s="27">
        <v>12682.7</v>
      </c>
      <c r="E13" s="27">
        <v>14176.3</v>
      </c>
      <c r="F13" s="27">
        <f t="shared" si="0"/>
        <v>-342.70000000000073</v>
      </c>
      <c r="G13" s="28">
        <f t="shared" si="1"/>
        <v>97.639644603622827</v>
      </c>
      <c r="H13" s="28">
        <f t="shared" si="2"/>
        <v>1493.5999999999985</v>
      </c>
      <c r="I13" s="28">
        <f t="shared" si="3"/>
        <v>111.77667215971361</v>
      </c>
      <c r="J13" s="27">
        <v>14318.1</v>
      </c>
      <c r="K13" s="27">
        <v>14461.2</v>
      </c>
    </row>
    <row r="14" spans="1:13" x14ac:dyDescent="0.25">
      <c r="A14" s="25" t="s">
        <v>23</v>
      </c>
      <c r="B14" s="26">
        <v>1576.4</v>
      </c>
      <c r="C14" s="27">
        <v>2324.9</v>
      </c>
      <c r="D14" s="27">
        <v>6509.4</v>
      </c>
      <c r="E14" s="27">
        <v>2136.8000000000002</v>
      </c>
      <c r="F14" s="27">
        <f t="shared" si="0"/>
        <v>560.40000000000009</v>
      </c>
      <c r="G14" s="28">
        <f t="shared" si="1"/>
        <v>135.5493529561025</v>
      </c>
      <c r="H14" s="28">
        <f t="shared" si="2"/>
        <v>-4372.5999999999995</v>
      </c>
      <c r="I14" s="28">
        <f t="shared" si="3"/>
        <v>32.826374166589858</v>
      </c>
      <c r="J14" s="27">
        <v>2158.1999999999998</v>
      </c>
      <c r="K14" s="27">
        <v>2179.8000000000002</v>
      </c>
    </row>
    <row r="15" spans="1:13" x14ac:dyDescent="0.25">
      <c r="A15" s="25" t="s">
        <v>24</v>
      </c>
      <c r="B15" s="26">
        <v>10290.200000000001</v>
      </c>
      <c r="C15" s="27">
        <v>11703.8</v>
      </c>
      <c r="D15" s="27">
        <v>11703.8</v>
      </c>
      <c r="E15" s="27">
        <v>10531.9</v>
      </c>
      <c r="F15" s="27">
        <f t="shared" si="0"/>
        <v>241.69999999999891</v>
      </c>
      <c r="G15" s="28">
        <f t="shared" si="1"/>
        <v>102.34883675730306</v>
      </c>
      <c r="H15" s="28">
        <f t="shared" si="2"/>
        <v>-1171.8999999999996</v>
      </c>
      <c r="I15" s="28">
        <f t="shared" si="3"/>
        <v>89.987012765084856</v>
      </c>
      <c r="J15" s="27">
        <v>10636.9</v>
      </c>
      <c r="K15" s="27">
        <v>10743</v>
      </c>
    </row>
    <row r="16" spans="1:13" s="30" customFormat="1" x14ac:dyDescent="0.25">
      <c r="A16" s="20" t="s">
        <v>25</v>
      </c>
      <c r="B16" s="29">
        <f>SUM(B17:B22)</f>
        <v>162606.69999999998</v>
      </c>
      <c r="C16" s="29">
        <f>SUM(C17:C22)</f>
        <v>119630.69999999998</v>
      </c>
      <c r="D16" s="29">
        <f>SUM(D17:D22)</f>
        <v>119630.69999999998</v>
      </c>
      <c r="E16" s="29">
        <f>SUM(E17:E22)</f>
        <v>99515.4</v>
      </c>
      <c r="F16" s="23">
        <f t="shared" si="0"/>
        <v>-63091.299999999988</v>
      </c>
      <c r="G16" s="22">
        <f t="shared" si="1"/>
        <v>61.200061252088631</v>
      </c>
      <c r="H16" s="22">
        <f t="shared" si="2"/>
        <v>-20115.299999999988</v>
      </c>
      <c r="I16" s="22">
        <f t="shared" si="3"/>
        <v>83.185503386672494</v>
      </c>
      <c r="J16" s="29">
        <f>SUM(J17:J22)</f>
        <v>89775.599999999991</v>
      </c>
      <c r="K16" s="29">
        <f>SUM(K17:K22)</f>
        <v>87718.5</v>
      </c>
    </row>
    <row r="17" spans="1:11" customFormat="1" ht="24" x14ac:dyDescent="0.25">
      <c r="A17" s="31" t="s">
        <v>26</v>
      </c>
      <c r="B17" s="26">
        <v>60162.9</v>
      </c>
      <c r="C17" s="32">
        <v>60257.7</v>
      </c>
      <c r="D17" s="32">
        <v>60257.7</v>
      </c>
      <c r="E17" s="33">
        <v>73998</v>
      </c>
      <c r="F17" s="27">
        <f t="shared" si="0"/>
        <v>13835.099999999999</v>
      </c>
      <c r="G17" s="28">
        <f t="shared" si="1"/>
        <v>122.99606568167425</v>
      </c>
      <c r="H17" s="28">
        <f t="shared" si="2"/>
        <v>13740.300000000003</v>
      </c>
      <c r="I17" s="28">
        <f t="shared" si="3"/>
        <v>122.80256299194959</v>
      </c>
      <c r="J17" s="33">
        <v>76541.8</v>
      </c>
      <c r="K17" s="33">
        <v>76541.899999999994</v>
      </c>
    </row>
    <row r="18" spans="1:11" customFormat="1" x14ac:dyDescent="0.25">
      <c r="A18" s="31" t="s">
        <v>27</v>
      </c>
      <c r="B18" s="26">
        <v>1870.1</v>
      </c>
      <c r="C18" s="32">
        <v>2211.6</v>
      </c>
      <c r="D18" s="32">
        <v>2211.6</v>
      </c>
      <c r="E18" s="33">
        <v>3949.2</v>
      </c>
      <c r="F18" s="27">
        <f t="shared" si="0"/>
        <v>2079.1</v>
      </c>
      <c r="G18" s="28">
        <f t="shared" si="1"/>
        <v>211.17587294797067</v>
      </c>
      <c r="H18" s="28">
        <f t="shared" si="2"/>
        <v>1737.6</v>
      </c>
      <c r="I18" s="28">
        <f t="shared" si="3"/>
        <v>178.56755290287575</v>
      </c>
      <c r="J18" s="33">
        <v>4083.4</v>
      </c>
      <c r="K18" s="33">
        <v>4246.6000000000004</v>
      </c>
    </row>
    <row r="19" spans="1:11" customFormat="1" ht="24" x14ac:dyDescent="0.25">
      <c r="A19" s="31" t="s">
        <v>28</v>
      </c>
      <c r="B19" s="26">
        <v>2846.7</v>
      </c>
      <c r="C19" s="32">
        <v>3865</v>
      </c>
      <c r="D19" s="32">
        <v>3865</v>
      </c>
      <c r="E19" s="33">
        <v>0</v>
      </c>
      <c r="F19" s="27">
        <f t="shared" si="0"/>
        <v>-2846.7</v>
      </c>
      <c r="G19" s="28">
        <f t="shared" si="1"/>
        <v>0</v>
      </c>
      <c r="H19" s="28">
        <f t="shared" si="2"/>
        <v>-3865</v>
      </c>
      <c r="I19" s="28">
        <f t="shared" si="3"/>
        <v>0</v>
      </c>
      <c r="J19" s="33">
        <v>0</v>
      </c>
      <c r="K19" s="33">
        <v>0</v>
      </c>
    </row>
    <row r="20" spans="1:11" customFormat="1" x14ac:dyDescent="0.25">
      <c r="A20" s="31" t="s">
        <v>29</v>
      </c>
      <c r="B20" s="26">
        <v>65193.7</v>
      </c>
      <c r="C20" s="32">
        <v>44867.199999999997</v>
      </c>
      <c r="D20" s="32">
        <v>44867.199999999997</v>
      </c>
      <c r="E20" s="33">
        <v>21568.2</v>
      </c>
      <c r="F20" s="27">
        <f t="shared" si="0"/>
        <v>-43625.5</v>
      </c>
      <c r="G20" s="28">
        <f t="shared" si="1"/>
        <v>33.083258044872437</v>
      </c>
      <c r="H20" s="28">
        <f t="shared" si="2"/>
        <v>-23298.999999999996</v>
      </c>
      <c r="I20" s="28">
        <f t="shared" si="3"/>
        <v>48.071196776264181</v>
      </c>
      <c r="J20" s="33">
        <v>9150.4</v>
      </c>
      <c r="K20" s="33">
        <v>6930</v>
      </c>
    </row>
    <row r="21" spans="1:11" customFormat="1" x14ac:dyDescent="0.25">
      <c r="A21" s="31" t="s">
        <v>30</v>
      </c>
      <c r="B21" s="26">
        <v>12236</v>
      </c>
      <c r="C21" s="32">
        <v>8429.2000000000007</v>
      </c>
      <c r="D21" s="32">
        <v>8429.2000000000007</v>
      </c>
      <c r="E21" s="33">
        <v>0</v>
      </c>
      <c r="F21" s="27">
        <f t="shared" si="0"/>
        <v>-12236</v>
      </c>
      <c r="G21" s="28">
        <f t="shared" si="1"/>
        <v>0</v>
      </c>
      <c r="H21" s="28">
        <f t="shared" si="2"/>
        <v>-8429.2000000000007</v>
      </c>
      <c r="I21" s="28">
        <f t="shared" si="3"/>
        <v>0</v>
      </c>
      <c r="J21" s="33">
        <v>0</v>
      </c>
      <c r="K21" s="33">
        <v>0</v>
      </c>
    </row>
    <row r="22" spans="1:11" customFormat="1" x14ac:dyDescent="0.25">
      <c r="A22" s="31" t="s">
        <v>31</v>
      </c>
      <c r="B22" s="26">
        <v>20297.3</v>
      </c>
      <c r="C22" s="32">
        <v>0</v>
      </c>
      <c r="D22" s="32">
        <v>0</v>
      </c>
      <c r="E22" s="33">
        <v>0</v>
      </c>
      <c r="F22" s="27">
        <f t="shared" si="0"/>
        <v>-20297.3</v>
      </c>
      <c r="G22" s="28">
        <f t="shared" si="1"/>
        <v>0</v>
      </c>
      <c r="H22" s="28">
        <f t="shared" si="2"/>
        <v>0</v>
      </c>
      <c r="I22" s="28">
        <v>0</v>
      </c>
      <c r="J22" s="33">
        <v>0</v>
      </c>
      <c r="K22" s="33">
        <v>0</v>
      </c>
    </row>
    <row r="23" spans="1:11" customFormat="1" x14ac:dyDescent="0.25">
      <c r="A23" s="34" t="s">
        <v>32</v>
      </c>
      <c r="B23" s="35">
        <f>B24+B29+B30+B31+B32</f>
        <v>1474233.7999999998</v>
      </c>
      <c r="C23" s="35">
        <f t="shared" ref="C23:K23" si="4">C24+C29+C30+C31+C32</f>
        <v>2029486.0000000002</v>
      </c>
      <c r="D23" s="35">
        <f t="shared" si="4"/>
        <v>2029231.0000000002</v>
      </c>
      <c r="E23" s="35">
        <f t="shared" si="4"/>
        <v>2615929.6</v>
      </c>
      <c r="F23" s="23">
        <f t="shared" si="0"/>
        <v>1141695.8000000003</v>
      </c>
      <c r="G23" s="22">
        <f t="shared" si="1"/>
        <v>177.44333361506165</v>
      </c>
      <c r="H23" s="22">
        <f t="shared" si="2"/>
        <v>586698.59999999986</v>
      </c>
      <c r="I23" s="22">
        <f t="shared" si="3"/>
        <v>128.91236138221817</v>
      </c>
      <c r="J23" s="35">
        <f t="shared" si="4"/>
        <v>1766734.1</v>
      </c>
      <c r="K23" s="35">
        <f t="shared" si="4"/>
        <v>1649104.5</v>
      </c>
    </row>
    <row r="24" spans="1:11" s="24" customFormat="1" ht="17.25" customHeight="1" x14ac:dyDescent="0.2">
      <c r="A24" s="36" t="s">
        <v>33</v>
      </c>
      <c r="B24" s="29">
        <f>SUM(B25:B28)</f>
        <v>1502405.4</v>
      </c>
      <c r="C24" s="29">
        <f>SUM(C25:C28)</f>
        <v>2028679.4000000001</v>
      </c>
      <c r="D24" s="29">
        <f t="shared" ref="D24:K24" si="5">SUM(D25:D28)</f>
        <v>2028679.4000000001</v>
      </c>
      <c r="E24" s="29">
        <f t="shared" si="5"/>
        <v>2615929.6</v>
      </c>
      <c r="F24" s="23">
        <f t="shared" si="0"/>
        <v>1113524.2000000002</v>
      </c>
      <c r="G24" s="22">
        <f t="shared" si="1"/>
        <v>174.11609409817086</v>
      </c>
      <c r="H24" s="22">
        <f t="shared" si="2"/>
        <v>587250.19999999995</v>
      </c>
      <c r="I24" s="22">
        <f t="shared" si="3"/>
        <v>128.94741278488851</v>
      </c>
      <c r="J24" s="29">
        <f t="shared" si="5"/>
        <v>1766734.1</v>
      </c>
      <c r="K24" s="29">
        <f t="shared" si="5"/>
        <v>1649104.5</v>
      </c>
    </row>
    <row r="25" spans="1:11" x14ac:dyDescent="0.25">
      <c r="A25" s="37" t="s">
        <v>34</v>
      </c>
      <c r="B25" s="26">
        <v>424268.5</v>
      </c>
      <c r="C25" s="38">
        <v>444705.9</v>
      </c>
      <c r="D25" s="38">
        <v>444705.9</v>
      </c>
      <c r="E25" s="38">
        <v>444736</v>
      </c>
      <c r="F25" s="27">
        <f t="shared" si="0"/>
        <v>20467.5</v>
      </c>
      <c r="G25" s="28">
        <f t="shared" si="1"/>
        <v>104.82418562773339</v>
      </c>
      <c r="H25" s="28">
        <f t="shared" si="2"/>
        <v>30.099999999976717</v>
      </c>
      <c r="I25" s="28">
        <f t="shared" si="3"/>
        <v>100.00676851824993</v>
      </c>
      <c r="J25" s="38">
        <v>334998</v>
      </c>
      <c r="K25" s="38">
        <v>357522</v>
      </c>
    </row>
    <row r="26" spans="1:11" x14ac:dyDescent="0.25">
      <c r="A26" s="37" t="s">
        <v>35</v>
      </c>
      <c r="B26" s="26">
        <v>128082.4</v>
      </c>
      <c r="C26" s="38">
        <v>509985.7</v>
      </c>
      <c r="D26" s="38">
        <v>509985.7</v>
      </c>
      <c r="E26" s="38">
        <v>1021138.6</v>
      </c>
      <c r="F26" s="27">
        <f t="shared" si="0"/>
        <v>893056.2</v>
      </c>
      <c r="G26" s="28">
        <f t="shared" si="1"/>
        <v>797.25130072515822</v>
      </c>
      <c r="H26" s="28">
        <f t="shared" si="2"/>
        <v>511152.89999999997</v>
      </c>
      <c r="I26" s="28">
        <f t="shared" si="3"/>
        <v>200.22886916240986</v>
      </c>
      <c r="J26" s="38">
        <v>247457.9</v>
      </c>
      <c r="K26" s="38">
        <v>64689.4</v>
      </c>
    </row>
    <row r="27" spans="1:11" x14ac:dyDescent="0.25">
      <c r="A27" s="37" t="s">
        <v>36</v>
      </c>
      <c r="B27" s="26">
        <v>944167</v>
      </c>
      <c r="C27" s="38">
        <v>1028143</v>
      </c>
      <c r="D27" s="38">
        <v>1028143</v>
      </c>
      <c r="E27" s="38">
        <v>1150055</v>
      </c>
      <c r="F27" s="27">
        <f t="shared" si="0"/>
        <v>205888</v>
      </c>
      <c r="G27" s="28">
        <f t="shared" si="1"/>
        <v>121.80631180712733</v>
      </c>
      <c r="H27" s="28">
        <f t="shared" si="2"/>
        <v>121912</v>
      </c>
      <c r="I27" s="28">
        <f t="shared" si="3"/>
        <v>111.85749453140272</v>
      </c>
      <c r="J27" s="38">
        <v>1184278.2</v>
      </c>
      <c r="K27" s="38">
        <v>1226893.1000000001</v>
      </c>
    </row>
    <row r="28" spans="1:11" x14ac:dyDescent="0.25">
      <c r="A28" s="37" t="s">
        <v>37</v>
      </c>
      <c r="B28" s="26">
        <v>5887.5</v>
      </c>
      <c r="C28" s="38">
        <v>45844.800000000003</v>
      </c>
      <c r="D28" s="38">
        <v>45844.800000000003</v>
      </c>
      <c r="E28" s="38">
        <v>0</v>
      </c>
      <c r="F28" s="27">
        <f t="shared" si="0"/>
        <v>-5887.5</v>
      </c>
      <c r="G28" s="28">
        <f t="shared" si="1"/>
        <v>0</v>
      </c>
      <c r="H28" s="28">
        <f t="shared" si="2"/>
        <v>-45844.800000000003</v>
      </c>
      <c r="I28" s="28">
        <f t="shared" si="3"/>
        <v>0</v>
      </c>
      <c r="J28" s="38">
        <v>0</v>
      </c>
      <c r="K28" s="38">
        <v>0</v>
      </c>
    </row>
    <row r="29" spans="1:11" ht="30" customHeight="1" x14ac:dyDescent="0.25">
      <c r="A29" s="36" t="s">
        <v>38</v>
      </c>
      <c r="B29" s="22">
        <v>454.4</v>
      </c>
      <c r="C29" s="22">
        <v>403.3</v>
      </c>
      <c r="D29" s="22">
        <v>403.3</v>
      </c>
      <c r="E29" s="22">
        <v>0</v>
      </c>
      <c r="F29" s="23">
        <f t="shared" si="0"/>
        <v>-454.4</v>
      </c>
      <c r="G29" s="22">
        <f t="shared" si="1"/>
        <v>0</v>
      </c>
      <c r="H29" s="22">
        <f t="shared" si="2"/>
        <v>-403.3</v>
      </c>
      <c r="I29" s="22">
        <f t="shared" si="3"/>
        <v>0</v>
      </c>
      <c r="J29" s="22">
        <v>0</v>
      </c>
      <c r="K29" s="22">
        <v>0</v>
      </c>
    </row>
    <row r="30" spans="1:11" ht="23.25" customHeight="1" x14ac:dyDescent="0.25">
      <c r="A30" s="36" t="s">
        <v>39</v>
      </c>
      <c r="B30" s="22">
        <v>509</v>
      </c>
      <c r="C30" s="22">
        <v>403.3</v>
      </c>
      <c r="D30" s="22">
        <v>403.3</v>
      </c>
      <c r="E30" s="22">
        <v>0</v>
      </c>
      <c r="F30" s="23">
        <f t="shared" si="0"/>
        <v>-509</v>
      </c>
      <c r="G30" s="22">
        <f t="shared" si="1"/>
        <v>0</v>
      </c>
      <c r="H30" s="22">
        <f t="shared" si="2"/>
        <v>-403.3</v>
      </c>
      <c r="I30" s="22">
        <f t="shared" si="3"/>
        <v>0</v>
      </c>
      <c r="J30" s="22">
        <v>0</v>
      </c>
      <c r="K30" s="22">
        <v>0</v>
      </c>
    </row>
    <row r="31" spans="1:11" ht="39.75" customHeight="1" x14ac:dyDescent="0.25">
      <c r="A31" s="36" t="s">
        <v>40</v>
      </c>
      <c r="B31" s="22">
        <v>130.19999999999999</v>
      </c>
      <c r="C31" s="22">
        <v>0</v>
      </c>
      <c r="D31" s="22">
        <v>240.4</v>
      </c>
      <c r="E31" s="22">
        <v>0</v>
      </c>
      <c r="F31" s="23">
        <f t="shared" si="0"/>
        <v>-130.19999999999999</v>
      </c>
      <c r="G31" s="22">
        <f t="shared" si="1"/>
        <v>0</v>
      </c>
      <c r="H31" s="22">
        <f t="shared" si="2"/>
        <v>-240.4</v>
      </c>
      <c r="I31" s="22">
        <f t="shared" si="3"/>
        <v>0</v>
      </c>
      <c r="J31" s="22">
        <v>0</v>
      </c>
      <c r="K31" s="22">
        <v>0</v>
      </c>
    </row>
    <row r="32" spans="1:11" ht="35.25" customHeight="1" x14ac:dyDescent="0.25">
      <c r="A32" s="36" t="s">
        <v>41</v>
      </c>
      <c r="B32" s="22">
        <v>-29265.200000000001</v>
      </c>
      <c r="C32" s="22">
        <v>0</v>
      </c>
      <c r="D32" s="22">
        <v>-495.4</v>
      </c>
      <c r="E32" s="22">
        <v>0</v>
      </c>
      <c r="F32" s="23">
        <f t="shared" si="0"/>
        <v>29265.200000000001</v>
      </c>
      <c r="G32" s="22">
        <f t="shared" si="1"/>
        <v>0</v>
      </c>
      <c r="H32" s="22">
        <f t="shared" si="2"/>
        <v>495.4</v>
      </c>
      <c r="I32" s="22">
        <f t="shared" si="3"/>
        <v>0</v>
      </c>
      <c r="J32" s="22">
        <v>0</v>
      </c>
      <c r="K32" s="22">
        <v>0</v>
      </c>
    </row>
    <row r="33" spans="1:11" x14ac:dyDescent="0.25">
      <c r="A33" s="39" t="s">
        <v>42</v>
      </c>
      <c r="B33" s="40">
        <f>B7+B16+B23</f>
        <v>2682115.1999999997</v>
      </c>
      <c r="C33" s="40">
        <f t="shared" ref="C33:K33" si="6">C7+C16+C23</f>
        <v>3237210</v>
      </c>
      <c r="D33" s="40">
        <f t="shared" si="6"/>
        <v>3212968.7</v>
      </c>
      <c r="E33" s="40">
        <f t="shared" si="6"/>
        <v>3838466.5999999996</v>
      </c>
      <c r="F33" s="41">
        <f t="shared" si="0"/>
        <v>1156351.3999999999</v>
      </c>
      <c r="G33" s="42">
        <f t="shared" si="1"/>
        <v>143.11341287652374</v>
      </c>
      <c r="H33" s="42">
        <f t="shared" si="2"/>
        <v>625497.89999999944</v>
      </c>
      <c r="I33" s="42">
        <f t="shared" si="3"/>
        <v>119.46791140542388</v>
      </c>
      <c r="J33" s="40">
        <f t="shared" si="6"/>
        <v>3041994.3</v>
      </c>
      <c r="K33" s="40">
        <f t="shared" si="6"/>
        <v>2988410.1999999997</v>
      </c>
    </row>
    <row r="90" ht="15" customHeight="1" x14ac:dyDescent="0.25"/>
    <row r="91" ht="15" customHeight="1" x14ac:dyDescent="0.25"/>
    <row r="92" ht="15" customHeight="1" x14ac:dyDescent="0.25"/>
    <row r="93" ht="15" customHeight="1" x14ac:dyDescent="0.25"/>
  </sheetData>
  <mergeCells count="13">
    <mergeCell ref="H5:I5"/>
    <mergeCell ref="J5:J6"/>
    <mergeCell ref="K5:K6"/>
    <mergeCell ref="A2:K2"/>
    <mergeCell ref="A4:A6"/>
    <mergeCell ref="B4:B6"/>
    <mergeCell ref="C4:D4"/>
    <mergeCell ref="E4:E6"/>
    <mergeCell ref="F4:I4"/>
    <mergeCell ref="J4:K4"/>
    <mergeCell ref="C5:C6"/>
    <mergeCell ref="D5:D6"/>
    <mergeCell ref="F5:G5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2019-11-20T10:11:43Z</dcterms:created>
  <dcterms:modified xsi:type="dcterms:W3CDTF">2019-11-20T10:12:47Z</dcterms:modified>
</cp:coreProperties>
</file>