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37095" windowHeight="17055" firstSheet="1" activeTab="1"/>
  </bookViews>
  <sheets>
    <sheet name="40204810200000000013" sheetId="2" state="hidden" r:id="rId1"/>
    <sheet name="Разд, подраз" sheetId="3" r:id="rId2"/>
    <sheet name="Разделы" sheetId="4" r:id="rId3"/>
  </sheets>
  <definedNames>
    <definedName name="_xlnm.Print_Titles" localSheetId="0">'40204810200000000013'!$5:$7</definedName>
    <definedName name="_xlnm.Print_Titles" localSheetId="1">'Разд, подраз'!$5:$7</definedName>
    <definedName name="_xlnm.Print_Titles" localSheetId="2">Разделы!$5:$7</definedName>
  </definedNames>
  <calcPr calcId="145621"/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8" i="3"/>
  <c r="J8" i="3"/>
  <c r="L8" i="4"/>
  <c r="M54" i="4"/>
  <c r="M55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8" i="4"/>
  <c r="L55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R8" i="4" l="1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8" i="4"/>
  <c r="R49" i="4"/>
  <c r="R50" i="4"/>
  <c r="R51" i="4"/>
  <c r="R52" i="4"/>
  <c r="R53" i="4"/>
  <c r="H53" i="4" l="1"/>
  <c r="H50" i="4"/>
  <c r="H48" i="4"/>
  <c r="H43" i="4"/>
  <c r="H40" i="4"/>
  <c r="H34" i="4"/>
  <c r="H32" i="4"/>
  <c r="H27" i="4"/>
  <c r="H21" i="4"/>
  <c r="H17" i="4"/>
  <c r="H8" i="4"/>
  <c r="H8" i="3"/>
  <c r="H53" i="3"/>
  <c r="H55" i="3" s="1"/>
  <c r="H50" i="3"/>
  <c r="H48" i="3"/>
  <c r="H43" i="3"/>
  <c r="H40" i="3"/>
  <c r="H34" i="3"/>
  <c r="H32" i="3"/>
  <c r="H27" i="3"/>
  <c r="H21" i="3"/>
  <c r="H17" i="3"/>
  <c r="H55" i="4" l="1"/>
  <c r="I30" i="4"/>
  <c r="N55" i="4"/>
  <c r="P53" i="3"/>
  <c r="P50" i="3"/>
  <c r="P48" i="3"/>
  <c r="P43" i="3"/>
  <c r="P40" i="3"/>
  <c r="P34" i="3"/>
  <c r="P32" i="3"/>
  <c r="P27" i="3"/>
  <c r="P21" i="3"/>
  <c r="P17" i="3"/>
  <c r="P8" i="3"/>
  <c r="P55" i="3" l="1"/>
  <c r="F30" i="2"/>
  <c r="R54" i="4" l="1"/>
  <c r="L54" i="4"/>
  <c r="K54" i="4"/>
  <c r="J54" i="4"/>
  <c r="F53" i="4"/>
  <c r="E53" i="4"/>
  <c r="D53" i="4"/>
  <c r="C53" i="4"/>
  <c r="K52" i="4"/>
  <c r="J52" i="4"/>
  <c r="K51" i="4"/>
  <c r="J51" i="4"/>
  <c r="Q50" i="4"/>
  <c r="O50" i="4"/>
  <c r="I50" i="4"/>
  <c r="F50" i="4"/>
  <c r="E50" i="4"/>
  <c r="D50" i="4"/>
  <c r="C50" i="4"/>
  <c r="K49" i="4"/>
  <c r="J49" i="4"/>
  <c r="Q48" i="4"/>
  <c r="O48" i="4"/>
  <c r="I48" i="4"/>
  <c r="F48" i="4"/>
  <c r="E48" i="4"/>
  <c r="D48" i="4"/>
  <c r="C48" i="4"/>
  <c r="K47" i="4"/>
  <c r="J47" i="4"/>
  <c r="K46" i="4"/>
  <c r="J46" i="4"/>
  <c r="K45" i="4"/>
  <c r="J45" i="4"/>
  <c r="K44" i="4"/>
  <c r="J44" i="4"/>
  <c r="Q43" i="4"/>
  <c r="O43" i="4"/>
  <c r="I43" i="4"/>
  <c r="F43" i="4"/>
  <c r="E43" i="4"/>
  <c r="D43" i="4"/>
  <c r="C43" i="4"/>
  <c r="K42" i="4"/>
  <c r="J42" i="4"/>
  <c r="K41" i="4"/>
  <c r="J41" i="4"/>
  <c r="Q40" i="4"/>
  <c r="O40" i="4"/>
  <c r="I40" i="4"/>
  <c r="F40" i="4"/>
  <c r="E40" i="4"/>
  <c r="D40" i="4"/>
  <c r="C40" i="4"/>
  <c r="K39" i="4"/>
  <c r="J39" i="4"/>
  <c r="K38" i="4"/>
  <c r="J38" i="4"/>
  <c r="K37" i="4"/>
  <c r="J37" i="4"/>
  <c r="K36" i="4"/>
  <c r="J36" i="4"/>
  <c r="K35" i="4"/>
  <c r="J35" i="4"/>
  <c r="Q34" i="4"/>
  <c r="O34" i="4"/>
  <c r="I34" i="4"/>
  <c r="F34" i="4"/>
  <c r="E34" i="4"/>
  <c r="D34" i="4"/>
  <c r="C34" i="4"/>
  <c r="K33" i="4"/>
  <c r="J33" i="4"/>
  <c r="Q32" i="4"/>
  <c r="O32" i="4"/>
  <c r="I32" i="4"/>
  <c r="F32" i="4"/>
  <c r="E32" i="4"/>
  <c r="D32" i="4"/>
  <c r="C32" i="4"/>
  <c r="K31" i="4"/>
  <c r="J31" i="4"/>
  <c r="K30" i="4"/>
  <c r="J30" i="4"/>
  <c r="K29" i="4"/>
  <c r="J29" i="4"/>
  <c r="K28" i="4"/>
  <c r="J28" i="4"/>
  <c r="Q27" i="4"/>
  <c r="O27" i="4"/>
  <c r="I27" i="4"/>
  <c r="F27" i="4"/>
  <c r="E27" i="4"/>
  <c r="D27" i="4"/>
  <c r="C27" i="4"/>
  <c r="K26" i="4"/>
  <c r="J26" i="4"/>
  <c r="K25" i="4"/>
  <c r="J25" i="4"/>
  <c r="K24" i="4"/>
  <c r="J24" i="4"/>
  <c r="K23" i="4"/>
  <c r="J23" i="4"/>
  <c r="K22" i="4"/>
  <c r="J22" i="4"/>
  <c r="Q21" i="4"/>
  <c r="O21" i="4"/>
  <c r="I21" i="4"/>
  <c r="F21" i="4"/>
  <c r="E21" i="4"/>
  <c r="D21" i="4"/>
  <c r="C21" i="4"/>
  <c r="K20" i="4"/>
  <c r="J20" i="4"/>
  <c r="K19" i="4"/>
  <c r="J19" i="4"/>
  <c r="K18" i="4"/>
  <c r="J18" i="4"/>
  <c r="Q17" i="4"/>
  <c r="O17" i="4"/>
  <c r="I17" i="4"/>
  <c r="F17" i="4"/>
  <c r="E17" i="4"/>
  <c r="D17" i="4"/>
  <c r="C17" i="4"/>
  <c r="K16" i="4"/>
  <c r="J16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Q8" i="4"/>
  <c r="O8" i="4"/>
  <c r="I8" i="4"/>
  <c r="F8" i="4"/>
  <c r="E8" i="4"/>
  <c r="D8" i="4"/>
  <c r="C8" i="4"/>
  <c r="K9" i="3"/>
  <c r="K10" i="3"/>
  <c r="K11" i="3"/>
  <c r="K12" i="3"/>
  <c r="K13" i="3"/>
  <c r="K14" i="3"/>
  <c r="K16" i="3"/>
  <c r="K18" i="3"/>
  <c r="K19" i="3"/>
  <c r="K20" i="3"/>
  <c r="K22" i="3"/>
  <c r="K23" i="3"/>
  <c r="K24" i="3"/>
  <c r="K25" i="3"/>
  <c r="K26" i="3"/>
  <c r="K28" i="3"/>
  <c r="K29" i="3"/>
  <c r="K30" i="3"/>
  <c r="K31" i="3"/>
  <c r="K33" i="3"/>
  <c r="K35" i="3"/>
  <c r="K36" i="3"/>
  <c r="K37" i="3"/>
  <c r="K38" i="3"/>
  <c r="K39" i="3"/>
  <c r="K41" i="3"/>
  <c r="K42" i="3"/>
  <c r="K44" i="3"/>
  <c r="K45" i="3"/>
  <c r="K46" i="3"/>
  <c r="K47" i="3"/>
  <c r="K49" i="3"/>
  <c r="K51" i="3"/>
  <c r="K52" i="3"/>
  <c r="K54" i="3"/>
  <c r="J9" i="3"/>
  <c r="J10" i="3"/>
  <c r="J11" i="3"/>
  <c r="J12" i="3"/>
  <c r="J13" i="3"/>
  <c r="J14" i="3"/>
  <c r="J15" i="3"/>
  <c r="J16" i="3"/>
  <c r="J18" i="3"/>
  <c r="J19" i="3"/>
  <c r="J20" i="3"/>
  <c r="J22" i="3"/>
  <c r="J23" i="3"/>
  <c r="J24" i="3"/>
  <c r="J25" i="3"/>
  <c r="J26" i="3"/>
  <c r="J28" i="3"/>
  <c r="J29" i="3"/>
  <c r="J30" i="3"/>
  <c r="J31" i="3"/>
  <c r="J33" i="3"/>
  <c r="J35" i="3"/>
  <c r="J36" i="3"/>
  <c r="J37" i="3"/>
  <c r="J38" i="3"/>
  <c r="J39" i="3"/>
  <c r="J41" i="3"/>
  <c r="J42" i="3"/>
  <c r="J44" i="3"/>
  <c r="J45" i="3"/>
  <c r="J46" i="3"/>
  <c r="J47" i="3"/>
  <c r="J49" i="3"/>
  <c r="J51" i="3"/>
  <c r="J52" i="3"/>
  <c r="J54" i="3"/>
  <c r="I53" i="3"/>
  <c r="I50" i="3"/>
  <c r="I48" i="3"/>
  <c r="I43" i="3"/>
  <c r="I40" i="3"/>
  <c r="I34" i="3"/>
  <c r="I32" i="3"/>
  <c r="I27" i="3"/>
  <c r="I21" i="3"/>
  <c r="I17" i="3"/>
  <c r="I8" i="3"/>
  <c r="O53" i="3"/>
  <c r="O50" i="3"/>
  <c r="O48" i="3"/>
  <c r="O43" i="3"/>
  <c r="O40" i="3"/>
  <c r="O34" i="3"/>
  <c r="O32" i="3"/>
  <c r="O27" i="3"/>
  <c r="O21" i="3"/>
  <c r="O17" i="3"/>
  <c r="O8" i="3"/>
  <c r="F53" i="3"/>
  <c r="F50" i="3"/>
  <c r="F48" i="3"/>
  <c r="F43" i="3"/>
  <c r="F40" i="3"/>
  <c r="F34" i="3"/>
  <c r="F32" i="3"/>
  <c r="F27" i="3"/>
  <c r="F21" i="3"/>
  <c r="F17" i="3"/>
  <c r="F8" i="3"/>
  <c r="Q53" i="3"/>
  <c r="E53" i="3"/>
  <c r="D53" i="3"/>
  <c r="J53" i="3" s="1"/>
  <c r="C53" i="3"/>
  <c r="Q50" i="3"/>
  <c r="E50" i="3"/>
  <c r="D50" i="3"/>
  <c r="C50" i="3"/>
  <c r="Q48" i="3"/>
  <c r="E48" i="3"/>
  <c r="D48" i="3"/>
  <c r="C48" i="3"/>
  <c r="Q43" i="3"/>
  <c r="E43" i="3"/>
  <c r="D43" i="3"/>
  <c r="C43" i="3"/>
  <c r="Q40" i="3"/>
  <c r="E40" i="3"/>
  <c r="D40" i="3"/>
  <c r="C40" i="3"/>
  <c r="Q34" i="3"/>
  <c r="E34" i="3"/>
  <c r="D34" i="3"/>
  <c r="C34" i="3"/>
  <c r="Q32" i="3"/>
  <c r="E32" i="3"/>
  <c r="D32" i="3"/>
  <c r="C32" i="3"/>
  <c r="Q27" i="3"/>
  <c r="E27" i="3"/>
  <c r="D27" i="3"/>
  <c r="C27" i="3"/>
  <c r="Q21" i="3"/>
  <c r="E21" i="3"/>
  <c r="D21" i="3"/>
  <c r="C21" i="3"/>
  <c r="Q17" i="3"/>
  <c r="E17" i="3"/>
  <c r="D17" i="3"/>
  <c r="C17" i="3"/>
  <c r="Q8" i="3"/>
  <c r="E8" i="3"/>
  <c r="D8" i="3"/>
  <c r="C8" i="3"/>
  <c r="H55" i="2"/>
  <c r="I55" i="2"/>
  <c r="F8" i="2"/>
  <c r="D53" i="2"/>
  <c r="D50" i="2"/>
  <c r="D48" i="2"/>
  <c r="D43" i="2"/>
  <c r="D40" i="2"/>
  <c r="D34" i="2"/>
  <c r="D32" i="2"/>
  <c r="D27" i="2"/>
  <c r="D21" i="2"/>
  <c r="D17" i="2"/>
  <c r="D8" i="2"/>
  <c r="J48" i="3" l="1"/>
  <c r="J43" i="3"/>
  <c r="K53" i="3"/>
  <c r="K27" i="3"/>
  <c r="K43" i="3"/>
  <c r="J50" i="3"/>
  <c r="J40" i="3"/>
  <c r="K50" i="3"/>
  <c r="K48" i="3"/>
  <c r="K40" i="3"/>
  <c r="J34" i="3"/>
  <c r="K34" i="3"/>
  <c r="K32" i="3"/>
  <c r="J32" i="3"/>
  <c r="J27" i="3"/>
  <c r="J21" i="3"/>
  <c r="K21" i="3"/>
  <c r="J17" i="3"/>
  <c r="K17" i="3"/>
  <c r="K8" i="3"/>
  <c r="K50" i="4"/>
  <c r="K48" i="4"/>
  <c r="K43" i="4"/>
  <c r="K40" i="4"/>
  <c r="K34" i="4"/>
  <c r="K32" i="4"/>
  <c r="K27" i="4"/>
  <c r="E55" i="4"/>
  <c r="K21" i="4"/>
  <c r="P55" i="4"/>
  <c r="K17" i="4"/>
  <c r="K8" i="4"/>
  <c r="C55" i="4"/>
  <c r="G55" i="4"/>
  <c r="O55" i="4"/>
  <c r="D55" i="4"/>
  <c r="I55" i="4"/>
  <c r="Q55" i="4"/>
  <c r="J17" i="4"/>
  <c r="J27" i="4"/>
  <c r="J34" i="4"/>
  <c r="J43" i="4"/>
  <c r="J50" i="4"/>
  <c r="F55" i="4"/>
  <c r="J8" i="4"/>
  <c r="J32" i="4"/>
  <c r="J40" i="4"/>
  <c r="J48" i="4"/>
  <c r="J53" i="4"/>
  <c r="J21" i="4"/>
  <c r="K53" i="4"/>
  <c r="I55" i="3"/>
  <c r="C55" i="3"/>
  <c r="Q55" i="3"/>
  <c r="O55" i="3"/>
  <c r="E55" i="3"/>
  <c r="F55" i="3"/>
  <c r="D55" i="3"/>
  <c r="D55" i="2"/>
  <c r="E53" i="2"/>
  <c r="F53" i="2"/>
  <c r="G53" i="2"/>
  <c r="J53" i="2"/>
  <c r="K53" i="2"/>
  <c r="L53" i="2"/>
  <c r="C53" i="2"/>
  <c r="E50" i="2"/>
  <c r="F50" i="2"/>
  <c r="G50" i="2"/>
  <c r="J50" i="2"/>
  <c r="K50" i="2"/>
  <c r="L50" i="2"/>
  <c r="C50" i="2"/>
  <c r="E48" i="2"/>
  <c r="F48" i="2"/>
  <c r="G48" i="2"/>
  <c r="J48" i="2"/>
  <c r="K48" i="2"/>
  <c r="L48" i="2"/>
  <c r="C48" i="2"/>
  <c r="E43" i="2"/>
  <c r="F43" i="2"/>
  <c r="G43" i="2"/>
  <c r="J43" i="2"/>
  <c r="K43" i="2"/>
  <c r="L43" i="2"/>
  <c r="C43" i="2"/>
  <c r="E40" i="2"/>
  <c r="F40" i="2"/>
  <c r="G40" i="2"/>
  <c r="J40" i="2"/>
  <c r="K40" i="2"/>
  <c r="L40" i="2"/>
  <c r="C40" i="2"/>
  <c r="E34" i="2"/>
  <c r="F34" i="2"/>
  <c r="G34" i="2"/>
  <c r="J34" i="2"/>
  <c r="K34" i="2"/>
  <c r="L34" i="2"/>
  <c r="C34" i="2"/>
  <c r="E32" i="2"/>
  <c r="F32" i="2"/>
  <c r="G32" i="2"/>
  <c r="J32" i="2"/>
  <c r="K32" i="2"/>
  <c r="L32" i="2"/>
  <c r="C32" i="2"/>
  <c r="E27" i="2"/>
  <c r="F27" i="2"/>
  <c r="G27" i="2"/>
  <c r="J27" i="2"/>
  <c r="K27" i="2"/>
  <c r="L27" i="2"/>
  <c r="C27" i="2"/>
  <c r="E21" i="2"/>
  <c r="F21" i="2"/>
  <c r="G21" i="2"/>
  <c r="J21" i="2"/>
  <c r="K21" i="2"/>
  <c r="L21" i="2"/>
  <c r="C21" i="2"/>
  <c r="E17" i="2"/>
  <c r="F17" i="2"/>
  <c r="G17" i="2"/>
  <c r="J17" i="2"/>
  <c r="K17" i="2"/>
  <c r="L17" i="2"/>
  <c r="C17" i="2"/>
  <c r="E8" i="2"/>
  <c r="G8" i="2"/>
  <c r="J8" i="2"/>
  <c r="K8" i="2"/>
  <c r="L8" i="2"/>
  <c r="C8" i="2"/>
  <c r="K55" i="3" l="1"/>
  <c r="J55" i="3"/>
  <c r="K55" i="4"/>
  <c r="J55" i="4"/>
  <c r="K55" i="2"/>
  <c r="J55" i="2"/>
  <c r="G55" i="2"/>
  <c r="L55" i="2"/>
  <c r="F55" i="2"/>
  <c r="E55" i="2"/>
  <c r="C55" i="2"/>
  <c r="R55" i="4" l="1"/>
</calcChain>
</file>

<file path=xl/sharedStrings.xml><?xml version="1.0" encoding="utf-8"?>
<sst xmlns="http://schemas.openxmlformats.org/spreadsheetml/2006/main" count="357" uniqueCount="118">
  <si>
    <t>Единица измерения: руб.</t>
  </si>
  <si>
    <t>Наименование показателя</t>
  </si>
  <si>
    <t>Разд.</t>
  </si>
  <si>
    <t/>
  </si>
  <si>
    <t>0100</t>
  </si>
  <si>
    <t>0102</t>
  </si>
  <si>
    <t>0103</t>
  </si>
  <si>
    <t>0104</t>
  </si>
  <si>
    <t>0105</t>
  </si>
  <si>
    <t>0106</t>
  </si>
  <si>
    <t>0107</t>
  </si>
  <si>
    <t>0111</t>
  </si>
  <si>
    <t>0113</t>
  </si>
  <si>
    <t>0300</t>
  </si>
  <si>
    <t>0304</t>
  </si>
  <si>
    <t>0309</t>
  </si>
  <si>
    <t>0314</t>
  </si>
  <si>
    <t>0400</t>
  </si>
  <si>
    <t>0405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</si>
  <si>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</si>
  <si>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</si>
  <si>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</si>
  <si>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</si>
  <si>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</si>
  <si>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</si>
  <si>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</si>
  <si>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</si>
  <si>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</si>
  <si>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</si>
  <si>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0605</t>
  </si>
  <si>
    <t>0700</t>
  </si>
  <si>
    <t>0701</t>
  </si>
  <si>
    <t>0702</t>
  </si>
  <si>
    <t>0703</t>
  </si>
  <si>
    <t>0707</t>
  </si>
  <si>
    <t>0709</t>
  </si>
  <si>
    <t>0800</t>
  </si>
  <si>
    <t>0801</t>
  </si>
  <si>
    <t>0804</t>
  </si>
  <si>
    <t>1000</t>
  </si>
  <si>
    <t>1001</t>
  </si>
  <si>
    <t>1003</t>
  </si>
  <si>
    <t>1004</t>
  </si>
  <si>
    <t>1006</t>
  </si>
  <si>
    <t>1100</t>
  </si>
  <si>
    <t>1105</t>
  </si>
  <si>
    <t>1200</t>
  </si>
  <si>
    <t>1201</t>
  </si>
  <si>
    <t>1202</t>
  </si>
  <si>
    <t>1300</t>
  </si>
  <si>
    <t>1301</t>
  </si>
  <si>
    <t>ВСЕГО РАСХОДОВ:</t>
  </si>
  <si>
    <t>Уточненная роспись на 01.10.2019</t>
  </si>
  <si>
    <t xml:space="preserve">Плановый период </t>
  </si>
  <si>
    <t>Сумма</t>
  </si>
  <si>
    <t>(%)</t>
  </si>
  <si>
    <t>2021 год</t>
  </si>
  <si>
    <t>2022 год</t>
  </si>
  <si>
    <t>Другие общегосударственные вопросы</t>
  </si>
  <si>
    <t xml:space="preserve"> Функционирование высшего должностного лица субъекта Российской Федерации и муниципального образования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</si>
  <si>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</si>
  <si>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</si>
  <si>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Судебная система</t>
  </si>
  <si>
    <t xml:space="preserve"> Обеспечение деятельности финансовых, налоговых и таможенных органов и органов финансового (финансово-бюджетного) надзора</t>
  </si>
  <si>
    <t xml:space="preserve"> Обеспечение проведения выборов и референдумов</t>
  </si>
  <si>
    <t xml:space="preserve"> Резервные фонды</t>
  </si>
  <si>
    <t xml:space="preserve"> Органы юстиции</t>
  </si>
  <si>
    <t xml:space="preserve"> Защита населения и территории от чрезвычайных ситуаций природного и техногенного характера, гражданская оборона</t>
  </si>
  <si>
    <t xml:space="preserve"> Другие вопросы в области национальной безопасности и правоохранительной деятельности</t>
  </si>
  <si>
    <t xml:space="preserve"> Сельское хозяйство и рыболовство</t>
  </si>
  <si>
    <t xml:space="preserve"> Транспорт</t>
  </si>
  <si>
    <t xml:space="preserve"> Дорожное хозяйство (дорожные фонды)</t>
  </si>
  <si>
    <t xml:space="preserve"> Связь и информатика</t>
  </si>
  <si>
    <t xml:space="preserve"> Другие вопросы в области национальной экономики</t>
  </si>
  <si>
    <t xml:space="preserve"> Жилищное хозяйство</t>
  </si>
  <si>
    <t xml:space="preserve"> Коммунальное хозяйство</t>
  </si>
  <si>
    <t xml:space="preserve"> Благоустройство</t>
  </si>
  <si>
    <t xml:space="preserve"> Другие вопросы в области жилищно-коммунального хозяйства</t>
  </si>
  <si>
    <t xml:space="preserve"> Другие вопросы в области охраны окружающей среды</t>
  </si>
  <si>
    <t xml:space="preserve"> Дошкольное образование</t>
  </si>
  <si>
    <t xml:space="preserve"> Общее образование</t>
  </si>
  <si>
    <t xml:space="preserve"> Дополнительное образование детей</t>
  </si>
  <si>
    <t xml:space="preserve"> Молодежная политика и оздоровление детей</t>
  </si>
  <si>
    <t xml:space="preserve"> Другие вопросы в области образования</t>
  </si>
  <si>
    <t xml:space="preserve"> Культура</t>
  </si>
  <si>
    <t xml:space="preserve"> Другие вопросы в области культуры, кинематографии</t>
  </si>
  <si>
    <t xml:space="preserve"> Пенсионное обеспечение</t>
  </si>
  <si>
    <t xml:space="preserve"> Социальное обеспечение населения</t>
  </si>
  <si>
    <t xml:space="preserve"> Охрана семьи и детства</t>
  </si>
  <si>
    <t xml:space="preserve"> Другие вопросы в области социальной политики</t>
  </si>
  <si>
    <t xml:space="preserve"> Другие вопросы в области физической культуры и спорта</t>
  </si>
  <si>
    <t xml:space="preserve"> Телевидение и радиовещание</t>
  </si>
  <si>
    <t xml:space="preserve"> Периодическая печать и издательства</t>
  </si>
  <si>
    <t xml:space="preserve"> Обслуживание государственного внутреннего и муниципального долга</t>
  </si>
  <si>
    <t xml:space="preserve"> ОБЩЕГОСУДАРСТВЕННЫЕ ВОПРОСЫ</t>
  </si>
  <si>
    <t xml:space="preserve"> НАЦИОНАЛЬНАЯ БЕЗОПАСНОСТЬ И ПРАВООХРАНИТЕЛЬНАЯ ДЕЯТЕЛЬНОСТЬ</t>
  </si>
  <si>
    <t xml:space="preserve"> НАЦИОНАЛЬНАЯ ЭКОНОМИКА</t>
  </si>
  <si>
    <t xml:space="preserve"> ЖИЛИЩНО-КОММУНАЛЬНОЕ ХОЗЯЙСТВО</t>
  </si>
  <si>
    <t xml:space="preserve"> ОХРАНА ОКРУЖАЮЩЕЙ СРЕДЫ</t>
  </si>
  <si>
    <t xml:space="preserve"> ОБРАЗОВАНИЕ</t>
  </si>
  <si>
    <t xml:space="preserve"> КУЛЬТУРА, КИНЕМАТОГРАФИЯ</t>
  </si>
  <si>
    <t xml:space="preserve"> СОЦИАЛЬНАЯ ПОЛИТИКА</t>
  </si>
  <si>
    <t xml:space="preserve"> ФИЗИЧЕСКАЯ КУЛЬТУРА И СПОРТ</t>
  </si>
  <si>
    <t xml:space="preserve"> СРЕДСТВА МАССОВОЙ ИНФОРМАЦИИ</t>
  </si>
  <si>
    <t xml:space="preserve"> ОБСЛУЖИВАНИЕ ГОСУДАРСТВЕННОГО И МУНИЦИПАЛЬНОГО ДОЛГА</t>
  </si>
  <si>
    <t>Отчет                    2018 год</t>
  </si>
  <si>
    <t>Проект               2020 год</t>
  </si>
  <si>
    <t>к отчету 2018 года</t>
  </si>
  <si>
    <t>к плану 2019 года</t>
  </si>
  <si>
    <t xml:space="preserve">Отклонение </t>
  </si>
  <si>
    <t>Прогноз расходов по разделам и подразделам на 2020 -2022 годы</t>
  </si>
  <si>
    <t>тыс.руб.</t>
  </si>
  <si>
    <t>Прогноз расходов по разделам на 2020 -2022 годы</t>
  </si>
  <si>
    <t>Удельный вес</t>
  </si>
  <si>
    <t>-</t>
  </si>
  <si>
    <t>Уточненная роспись на 01.10.2020</t>
  </si>
  <si>
    <t>Ожидаемое исполнение за 2019 год</t>
  </si>
  <si>
    <t>к ожидаемому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</si>
</sst>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166">
    <xf numFmtId="0" fontId="0" fillId="0" borderId="0" xfId="0"/>
    <xf numFmtId="0" fontId="5" fillId="0" borderId="2" xfId="29" applyNumberFormat="1" applyFont="1" applyProtection="1">
      <alignment vertical="top" wrapText="1"/>
    </xf>
    <xf numFmtId="0" fontId="5" fillId="0" borderId="1" xfId="2" applyNumberFormat="1" applyFont="1" applyProtection="1"/>
    <xf numFmtId="0" fontId="6" fillId="0" borderId="0" xfId="0" applyFont="1" applyProtection="1">
      <protection locked="0"/>
    </xf>
    <xf numFmtId="1" fontId="5" fillId="0" borderId="2" xfId="30" applyNumberFormat="1" applyFont="1" applyProtection="1">
      <alignment horizontal="center" vertical="top" shrinkToFit="1"/>
    </xf>
    <xf numFmtId="4" fontId="5" fillId="0" borderId="2" xfId="31" applyNumberFormat="1" applyFont="1" applyFill="1" applyProtection="1">
      <alignment horizontal="right" vertical="top" shrinkToFit="1"/>
    </xf>
    <xf numFmtId="4" fontId="5" fillId="0" borderId="3" xfId="31" applyNumberFormat="1" applyFont="1" applyFill="1" applyBorder="1" applyProtection="1">
      <alignment horizontal="right" vertical="top" shrinkToFit="1"/>
    </xf>
    <xf numFmtId="4" fontId="5" fillId="0" borderId="4" xfId="31" applyNumberFormat="1" applyFont="1" applyFill="1" applyBorder="1" applyProtection="1">
      <alignment horizontal="right" vertical="top" shrinkToFit="1"/>
    </xf>
    <xf numFmtId="0" fontId="5" fillId="0" borderId="1" xfId="36" applyNumberFormat="1" applyFont="1" applyProtection="1">
      <alignment horizontal="left" wrapText="1"/>
    </xf>
    <xf numFmtId="0" fontId="8" fillId="0" borderId="2" xfId="29" applyNumberFormat="1" applyFont="1" applyProtection="1">
      <alignment vertical="top" wrapText="1"/>
    </xf>
    <xf numFmtId="1" fontId="8" fillId="0" borderId="2" xfId="30" applyNumberFormat="1" applyFont="1" applyProtection="1">
      <alignment horizontal="center" vertical="top" shrinkToFit="1"/>
    </xf>
    <xf numFmtId="4" fontId="8" fillId="0" borderId="2" xfId="31" applyNumberFormat="1" applyFont="1" applyFill="1" applyProtection="1">
      <alignment horizontal="right" vertical="top" shrinkToFit="1"/>
    </xf>
    <xf numFmtId="0" fontId="9" fillId="0" borderId="0" xfId="0" applyFont="1" applyProtection="1">
      <protection locked="0"/>
    </xf>
    <xf numFmtId="0" fontId="10" fillId="5" borderId="4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0" borderId="9" xfId="29" applyNumberFormat="1" applyFont="1" applyBorder="1" applyProtection="1">
      <alignment vertical="top" wrapText="1"/>
    </xf>
    <xf numFmtId="1" fontId="8" fillId="0" borderId="9" xfId="30" applyNumberFormat="1" applyFont="1" applyBorder="1" applyProtection="1">
      <alignment horizontal="center" vertical="top" shrinkToFit="1"/>
    </xf>
    <xf numFmtId="4" fontId="8" fillId="0" borderId="9" xfId="31" applyNumberFormat="1" applyFont="1" applyFill="1" applyBorder="1" applyProtection="1">
      <alignment horizontal="right" vertical="top" shrinkToFit="1"/>
    </xf>
    <xf numFmtId="4" fontId="5" fillId="0" borderId="1" xfId="2" applyNumberFormat="1" applyFont="1" applyAlignment="1" applyProtection="1">
      <alignment vertical="top"/>
    </xf>
    <xf numFmtId="4" fontId="5" fillId="0" borderId="1" xfId="36" applyNumberFormat="1" applyFont="1" applyAlignment="1" applyProtection="1">
      <alignment horizontal="left" vertical="top" wrapText="1"/>
    </xf>
    <xf numFmtId="4" fontId="11" fillId="0" borderId="0" xfId="0" applyNumberFormat="1" applyFont="1" applyAlignment="1" applyProtection="1">
      <alignment vertical="top"/>
      <protection locked="0"/>
    </xf>
    <xf numFmtId="4" fontId="8" fillId="0" borderId="3" xfId="31" applyNumberFormat="1" applyFont="1" applyFill="1" applyBorder="1" applyProtection="1">
      <alignment horizontal="right" vertical="top" shrinkToFit="1"/>
    </xf>
    <xf numFmtId="4" fontId="5" fillId="0" borderId="8" xfId="31" applyNumberFormat="1" applyFont="1" applyFill="1" applyBorder="1" applyProtection="1">
      <alignment horizontal="right" vertical="top" shrinkToFit="1"/>
    </xf>
    <xf numFmtId="4" fontId="8" fillId="0" borderId="11" xfId="31" applyNumberFormat="1" applyFont="1" applyFill="1" applyBorder="1" applyProtection="1">
      <alignment horizontal="right" vertical="top" shrinkToFit="1"/>
    </xf>
    <xf numFmtId="4" fontId="8" fillId="0" borderId="5" xfId="31" applyNumberFormat="1" applyFont="1" applyFill="1" applyBorder="1" applyProtection="1">
      <alignment horizontal="right" vertical="top" shrinkToFit="1"/>
    </xf>
    <xf numFmtId="4" fontId="8" fillId="0" borderId="5" xfId="31" applyNumberFormat="1" applyFont="1" applyFill="1" applyBorder="1" applyAlignment="1" applyProtection="1">
      <alignment horizontal="right" vertical="top" shrinkToFit="1"/>
    </xf>
    <xf numFmtId="4" fontId="8" fillId="0" borderId="9" xfId="34" applyNumberFormat="1" applyFont="1" applyFill="1" applyBorder="1" applyProtection="1">
      <alignment horizontal="right" vertical="top" shrinkToFit="1"/>
    </xf>
    <xf numFmtId="4" fontId="5" fillId="0" borderId="4" xfId="32" applyNumberFormat="1" applyFont="1" applyFill="1" applyBorder="1" applyProtection="1">
      <alignment horizontal="right" vertical="top" shrinkToFit="1"/>
    </xf>
    <xf numFmtId="4" fontId="11" fillId="0" borderId="4" xfId="0" applyNumberFormat="1" applyFont="1" applyBorder="1" applyAlignment="1" applyProtection="1">
      <alignment vertical="top"/>
      <protection locked="0"/>
    </xf>
    <xf numFmtId="4" fontId="8" fillId="0" borderId="4" xfId="31" applyNumberFormat="1" applyFont="1" applyFill="1" applyBorder="1" applyProtection="1">
      <alignment horizontal="right" vertical="top" shrinkToFit="1"/>
    </xf>
    <xf numFmtId="4" fontId="8" fillId="0" borderId="4" xfId="31" applyNumberFormat="1" applyFont="1" applyFill="1" applyBorder="1" applyAlignment="1" applyProtection="1">
      <alignment horizontal="right" vertical="top" shrinkToFit="1"/>
    </xf>
    <xf numFmtId="4" fontId="12" fillId="0" borderId="4" xfId="0" applyNumberFormat="1" applyFont="1" applyBorder="1" applyAlignment="1" applyProtection="1">
      <alignment vertical="top"/>
      <protection locked="0"/>
    </xf>
    <xf numFmtId="0" fontId="13" fillId="0" borderId="0" xfId="0" applyFont="1" applyProtection="1">
      <protection locked="0"/>
    </xf>
    <xf numFmtId="0" fontId="14" fillId="0" borderId="1" xfId="2" applyNumberFormat="1" applyFont="1" applyProtection="1"/>
    <xf numFmtId="0" fontId="15" fillId="0" borderId="0" xfId="0" applyFont="1" applyProtection="1">
      <protection locked="0"/>
    </xf>
    <xf numFmtId="4" fontId="16" fillId="0" borderId="9" xfId="31" applyNumberFormat="1" applyFont="1" applyFill="1" applyBorder="1" applyProtection="1">
      <alignment horizontal="right" vertical="top" shrinkToFit="1"/>
    </xf>
    <xf numFmtId="4" fontId="16" fillId="0" borderId="2" xfId="31" applyNumberFormat="1" applyFont="1" applyFill="1" applyProtection="1">
      <alignment horizontal="right" vertical="top" shrinkToFit="1"/>
    </xf>
    <xf numFmtId="4" fontId="16" fillId="0" borderId="9" xfId="34" applyNumberFormat="1" applyFont="1" applyFill="1" applyBorder="1" applyProtection="1">
      <alignment horizontal="right" vertical="top" shrinkToFit="1"/>
    </xf>
    <xf numFmtId="0" fontId="11" fillId="0" borderId="0" xfId="0" applyFont="1" applyProtection="1">
      <protection locked="0"/>
    </xf>
    <xf numFmtId="4" fontId="8" fillId="0" borderId="13" xfId="31" applyNumberFormat="1" applyFont="1" applyFill="1" applyBorder="1" applyProtection="1">
      <alignment horizontal="right" vertical="top" shrinkToFit="1"/>
    </xf>
    <xf numFmtId="4" fontId="5" fillId="0" borderId="7" xfId="31" applyNumberFormat="1" applyFont="1" applyFill="1" applyBorder="1" applyProtection="1">
      <alignment horizontal="right" vertical="top" shrinkToFit="1"/>
    </xf>
    <xf numFmtId="4" fontId="8" fillId="0" borderId="13" xfId="34" applyNumberFormat="1" applyFont="1" applyFill="1" applyBorder="1" applyProtection="1">
      <alignment horizontal="right" vertical="top" shrinkToFit="1"/>
    </xf>
    <xf numFmtId="4" fontId="8" fillId="0" borderId="4" xfId="34" applyNumberFormat="1" applyFont="1" applyFill="1" applyBorder="1" applyProtection="1">
      <alignment horizontal="right" vertical="top" shrinkToFit="1"/>
    </xf>
    <xf numFmtId="164" fontId="5" fillId="0" borderId="1" xfId="2" applyNumberFormat="1" applyFont="1" applyProtection="1"/>
    <xf numFmtId="164" fontId="5" fillId="0" borderId="1" xfId="36" applyNumberFormat="1" applyFont="1" applyProtection="1">
      <alignment horizontal="left" wrapText="1"/>
    </xf>
    <xf numFmtId="164" fontId="6" fillId="0" borderId="0" xfId="0" applyNumberFormat="1" applyFont="1" applyProtection="1">
      <protection locked="0"/>
    </xf>
    <xf numFmtId="164" fontId="7" fillId="0" borderId="1" xfId="4" applyNumberFormat="1" applyFont="1">
      <alignment horizontal="center"/>
    </xf>
    <xf numFmtId="164" fontId="5" fillId="0" borderId="1" xfId="5" applyNumberFormat="1" applyFont="1">
      <alignment horizontal="right"/>
    </xf>
    <xf numFmtId="164" fontId="11" fillId="0" borderId="0" xfId="0" applyNumberFormat="1" applyFont="1" applyProtection="1">
      <protection locked="0"/>
    </xf>
    <xf numFmtId="164" fontId="10" fillId="5" borderId="4" xfId="0" applyNumberFormat="1" applyFont="1" applyFill="1" applyBorder="1" applyAlignment="1">
      <alignment horizontal="center" vertical="center" wrapText="1"/>
    </xf>
    <xf numFmtId="164" fontId="5" fillId="0" borderId="1" xfId="2" applyNumberFormat="1" applyFont="1" applyAlignment="1" applyProtection="1">
      <alignment vertical="top"/>
    </xf>
    <xf numFmtId="164" fontId="5" fillId="0" borderId="1" xfId="36" applyNumberFormat="1" applyFont="1" applyAlignment="1" applyProtection="1">
      <alignment horizontal="left" vertical="top" wrapText="1"/>
    </xf>
    <xf numFmtId="164" fontId="11" fillId="0" borderId="0" xfId="0" applyNumberFormat="1" applyFont="1" applyAlignment="1" applyProtection="1">
      <alignment vertical="top"/>
      <protection locked="0"/>
    </xf>
    <xf numFmtId="0" fontId="16" fillId="0" borderId="9" xfId="29" applyNumberFormat="1" applyFont="1" applyBorder="1" applyProtection="1">
      <alignment vertical="top" wrapText="1"/>
    </xf>
    <xf numFmtId="0" fontId="14" fillId="0" borderId="2" xfId="29" applyNumberFormat="1" applyFont="1" applyProtection="1">
      <alignment vertical="top" wrapText="1"/>
    </xf>
    <xf numFmtId="0" fontId="16" fillId="0" borderId="2" xfId="29" applyNumberFormat="1" applyFont="1" applyProtection="1">
      <alignment vertical="top" wrapText="1"/>
    </xf>
    <xf numFmtId="1" fontId="16" fillId="0" borderId="9" xfId="30" applyNumberFormat="1" applyFont="1" applyBorder="1" applyProtection="1">
      <alignment horizontal="center" vertical="top" shrinkToFit="1"/>
    </xf>
    <xf numFmtId="164" fontId="16" fillId="0" borderId="9" xfId="31" applyNumberFormat="1" applyFont="1" applyFill="1" applyBorder="1" applyProtection="1">
      <alignment horizontal="right" vertical="top" shrinkToFit="1"/>
    </xf>
    <xf numFmtId="4" fontId="16" fillId="0" borderId="5" xfId="31" applyNumberFormat="1" applyFont="1" applyFill="1" applyBorder="1" applyProtection="1">
      <alignment horizontal="right" vertical="top" shrinkToFit="1"/>
    </xf>
    <xf numFmtId="164" fontId="16" fillId="0" borderId="5" xfId="31" applyNumberFormat="1" applyFont="1" applyFill="1" applyBorder="1" applyProtection="1">
      <alignment horizontal="right" vertical="top" shrinkToFit="1"/>
    </xf>
    <xf numFmtId="4" fontId="16" fillId="0" borderId="5" xfId="31" applyNumberFormat="1" applyFont="1" applyFill="1" applyBorder="1" applyAlignment="1" applyProtection="1">
      <alignment horizontal="right" vertical="top" shrinkToFit="1"/>
    </xf>
    <xf numFmtId="164" fontId="16" fillId="0" borderId="5" xfId="31" applyNumberFormat="1" applyFont="1" applyFill="1" applyBorder="1" applyAlignment="1" applyProtection="1">
      <alignment horizontal="right" vertical="top" shrinkToFit="1"/>
    </xf>
    <xf numFmtId="164" fontId="16" fillId="0" borderId="8" xfId="31" applyNumberFormat="1" applyFont="1" applyFill="1" applyBorder="1" applyProtection="1">
      <alignment horizontal="right" vertical="top" shrinkToFit="1"/>
    </xf>
    <xf numFmtId="4" fontId="16" fillId="0" borderId="4" xfId="31" applyNumberFormat="1" applyFont="1" applyFill="1" applyBorder="1" applyProtection="1">
      <alignment horizontal="right" vertical="top" shrinkToFit="1"/>
    </xf>
    <xf numFmtId="164" fontId="16" fillId="0" borderId="4" xfId="31" applyNumberFormat="1" applyFont="1" applyFill="1" applyBorder="1" applyProtection="1">
      <alignment horizontal="right" vertical="top" shrinkToFit="1"/>
    </xf>
    <xf numFmtId="1" fontId="14" fillId="0" borderId="2" xfId="30" applyNumberFormat="1" applyFont="1" applyProtection="1">
      <alignment horizontal="center" vertical="top" shrinkToFit="1"/>
    </xf>
    <xf numFmtId="4" fontId="14" fillId="0" borderId="2" xfId="31" applyNumberFormat="1" applyFont="1" applyFill="1" applyProtection="1">
      <alignment horizontal="right" vertical="top" shrinkToFit="1"/>
    </xf>
    <xf numFmtId="164" fontId="14" fillId="0" borderId="3" xfId="31" applyNumberFormat="1" applyFont="1" applyFill="1" applyBorder="1" applyProtection="1">
      <alignment horizontal="right" vertical="top" shrinkToFit="1"/>
    </xf>
    <xf numFmtId="4" fontId="14" fillId="0" borderId="4" xfId="32" applyNumberFormat="1" applyFont="1" applyFill="1" applyBorder="1" applyProtection="1">
      <alignment horizontal="right" vertical="top" shrinkToFit="1"/>
    </xf>
    <xf numFmtId="164" fontId="14" fillId="0" borderId="4" xfId="32" applyNumberFormat="1" applyFont="1" applyFill="1" applyBorder="1" applyProtection="1">
      <alignment horizontal="right" vertical="top" shrinkToFit="1"/>
    </xf>
    <xf numFmtId="4" fontId="15" fillId="0" borderId="4" xfId="0" applyNumberFormat="1" applyFont="1" applyBorder="1" applyAlignment="1" applyProtection="1">
      <alignment vertical="top"/>
      <protection locked="0"/>
    </xf>
    <xf numFmtId="164" fontId="15" fillId="0" borderId="4" xfId="0" applyNumberFormat="1" applyFont="1" applyBorder="1" applyAlignment="1" applyProtection="1">
      <alignment vertical="top"/>
      <protection locked="0"/>
    </xf>
    <xf numFmtId="164" fontId="14" fillId="0" borderId="8" xfId="31" applyNumberFormat="1" applyFont="1" applyFill="1" applyBorder="1" applyProtection="1">
      <alignment horizontal="right" vertical="top" shrinkToFit="1"/>
    </xf>
    <xf numFmtId="4" fontId="14" fillId="0" borderId="9" xfId="31" applyNumberFormat="1" applyFont="1" applyFill="1" applyBorder="1" applyProtection="1">
      <alignment horizontal="right" vertical="top" shrinkToFit="1"/>
    </xf>
    <xf numFmtId="164" fontId="14" fillId="0" borderId="9" xfId="31" applyNumberFormat="1" applyFont="1" applyFill="1" applyBorder="1" applyProtection="1">
      <alignment horizontal="right" vertical="top" shrinkToFit="1"/>
    </xf>
    <xf numFmtId="1" fontId="16" fillId="0" borderId="2" xfId="30" applyNumberFormat="1" applyFont="1" applyProtection="1">
      <alignment horizontal="center" vertical="top" shrinkToFit="1"/>
    </xf>
    <xf numFmtId="164" fontId="16" fillId="0" borderId="3" xfId="31" applyNumberFormat="1" applyFont="1" applyFill="1" applyBorder="1" applyProtection="1">
      <alignment horizontal="right" vertical="top" shrinkToFit="1"/>
    </xf>
    <xf numFmtId="4" fontId="16" fillId="0" borderId="4" xfId="31" applyNumberFormat="1" applyFont="1" applyFill="1" applyBorder="1" applyAlignment="1" applyProtection="1">
      <alignment horizontal="right" vertical="top" shrinkToFit="1"/>
    </xf>
    <xf numFmtId="164" fontId="16" fillId="0" borderId="4" xfId="31" applyNumberFormat="1" applyFont="1" applyFill="1" applyBorder="1" applyAlignment="1" applyProtection="1">
      <alignment horizontal="right" vertical="top" shrinkToFit="1"/>
    </xf>
    <xf numFmtId="164" fontId="16" fillId="0" borderId="9" xfId="34" applyNumberFormat="1" applyFont="1" applyFill="1" applyBorder="1" applyProtection="1">
      <alignment horizontal="right" vertical="top" shrinkToFit="1"/>
    </xf>
    <xf numFmtId="4" fontId="16" fillId="0" borderId="4" xfId="34" applyNumberFormat="1" applyFont="1" applyFill="1" applyBorder="1" applyProtection="1">
      <alignment horizontal="right" vertical="top" shrinkToFit="1"/>
    </xf>
    <xf numFmtId="164" fontId="16" fillId="0" borderId="4" xfId="34" applyNumberFormat="1" applyFont="1" applyFill="1" applyBorder="1" applyProtection="1">
      <alignment horizontal="right" vertical="top" shrinkToFit="1"/>
    </xf>
    <xf numFmtId="0" fontId="14" fillId="0" borderId="9" xfId="29" applyNumberFormat="1" applyFont="1" applyBorder="1" applyProtection="1">
      <alignment vertical="top" wrapText="1"/>
    </xf>
    <xf numFmtId="1" fontId="14" fillId="0" borderId="9" xfId="30" applyNumberFormat="1" applyFont="1" applyBorder="1" applyProtection="1">
      <alignment horizontal="center" vertical="top" shrinkToFit="1"/>
    </xf>
    <xf numFmtId="4" fontId="14" fillId="0" borderId="5" xfId="31" applyNumberFormat="1" applyFont="1" applyFill="1" applyBorder="1" applyProtection="1">
      <alignment horizontal="right" vertical="top" shrinkToFit="1"/>
    </xf>
    <xf numFmtId="164" fontId="14" fillId="0" borderId="5" xfId="31" applyNumberFormat="1" applyFont="1" applyFill="1" applyBorder="1" applyProtection="1">
      <alignment horizontal="right" vertical="top" shrinkToFit="1"/>
    </xf>
    <xf numFmtId="4" fontId="14" fillId="0" borderId="5" xfId="31" applyNumberFormat="1" applyFont="1" applyFill="1" applyBorder="1" applyAlignment="1" applyProtection="1">
      <alignment horizontal="right" vertical="top" shrinkToFit="1"/>
    </xf>
    <xf numFmtId="164" fontId="14" fillId="0" borderId="5" xfId="31" applyNumberFormat="1" applyFont="1" applyFill="1" applyBorder="1" applyAlignment="1" applyProtection="1">
      <alignment horizontal="right" vertical="top" shrinkToFit="1"/>
    </xf>
    <xf numFmtId="4" fontId="14" fillId="0" borderId="4" xfId="31" applyNumberFormat="1" applyFont="1" applyFill="1" applyBorder="1" applyProtection="1">
      <alignment horizontal="right" vertical="top" shrinkToFit="1"/>
    </xf>
    <xf numFmtId="164" fontId="14" fillId="0" borderId="4" xfId="31" applyNumberFormat="1" applyFont="1" applyFill="1" applyBorder="1" applyProtection="1">
      <alignment horizontal="right" vertical="top" shrinkToFit="1"/>
    </xf>
    <xf numFmtId="4" fontId="14" fillId="0" borderId="4" xfId="31" applyNumberFormat="1" applyFont="1" applyFill="1" applyBorder="1" applyAlignment="1" applyProtection="1">
      <alignment horizontal="right" vertical="top" shrinkToFit="1"/>
    </xf>
    <xf numFmtId="164" fontId="14" fillId="0" borderId="4" xfId="31" applyNumberFormat="1" applyFont="1" applyFill="1" applyBorder="1" applyAlignment="1" applyProtection="1">
      <alignment horizontal="right" vertical="top" shrinkToFit="1"/>
    </xf>
    <xf numFmtId="165" fontId="6" fillId="0" borderId="0" xfId="0" applyNumberFormat="1" applyFont="1" applyProtection="1">
      <protection locked="0"/>
    </xf>
    <xf numFmtId="164" fontId="16" fillId="0" borderId="13" xfId="31" applyNumberFormat="1" applyFont="1" applyFill="1" applyBorder="1" applyProtection="1">
      <alignment horizontal="right" vertical="top" shrinkToFit="1"/>
    </xf>
    <xf numFmtId="164" fontId="14" fillId="0" borderId="13" xfId="31" applyNumberFormat="1" applyFont="1" applyFill="1" applyBorder="1" applyProtection="1">
      <alignment horizontal="right" vertical="top" shrinkToFit="1"/>
    </xf>
    <xf numFmtId="164" fontId="18" fillId="0" borderId="0" xfId="0" applyNumberFormat="1" applyFont="1" applyAlignment="1" applyProtection="1">
      <alignment horizontal="right"/>
      <protection locked="0"/>
    </xf>
    <xf numFmtId="164" fontId="14" fillId="0" borderId="7" xfId="31" applyNumberFormat="1" applyFont="1" applyFill="1" applyBorder="1" applyProtection="1">
      <alignment horizontal="right" vertical="top" shrinkToFit="1"/>
    </xf>
    <xf numFmtId="164" fontId="15" fillId="0" borderId="7" xfId="0" applyNumberFormat="1" applyFont="1" applyBorder="1" applyAlignment="1" applyProtection="1">
      <alignment vertical="top"/>
      <protection locked="0"/>
    </xf>
    <xf numFmtId="164" fontId="16" fillId="0" borderId="7" xfId="34" applyNumberFormat="1" applyFont="1" applyFill="1" applyBorder="1" applyProtection="1">
      <alignment horizontal="right" vertical="top" shrinkToFit="1"/>
    </xf>
    <xf numFmtId="165" fontId="15" fillId="0" borderId="4" xfId="0" applyNumberFormat="1" applyFont="1" applyBorder="1" applyProtection="1">
      <protection locked="0"/>
    </xf>
    <xf numFmtId="165" fontId="15" fillId="0" borderId="4" xfId="0" applyNumberFormat="1" applyFont="1" applyBorder="1" applyAlignment="1" applyProtection="1">
      <alignment vertical="top"/>
      <protection locked="0"/>
    </xf>
    <xf numFmtId="2" fontId="15" fillId="0" borderId="4" xfId="0" applyNumberFormat="1" applyFont="1" applyBorder="1" applyAlignment="1" applyProtection="1">
      <alignment vertical="top"/>
      <protection locked="0"/>
    </xf>
    <xf numFmtId="165" fontId="19" fillId="0" borderId="4" xfId="0" applyNumberFormat="1" applyFont="1" applyBorder="1" applyAlignment="1" applyProtection="1">
      <alignment vertical="top"/>
      <protection locked="0"/>
    </xf>
    <xf numFmtId="2" fontId="15" fillId="0" borderId="4" xfId="0" applyNumberFormat="1" applyFont="1" applyBorder="1" applyAlignment="1" applyProtection="1">
      <alignment horizontal="right" vertical="top"/>
      <protection locked="0"/>
    </xf>
    <xf numFmtId="0" fontId="5" fillId="0" borderId="1" xfId="1" applyNumberFormat="1" applyFont="1" applyProtection="1">
      <alignment wrapText="1"/>
    </xf>
    <xf numFmtId="0" fontId="5" fillId="0" borderId="1" xfId="1" applyFont="1">
      <alignment wrapText="1"/>
    </xf>
    <xf numFmtId="0" fontId="7" fillId="0" borderId="1" xfId="3" applyNumberFormat="1" applyFont="1" applyProtection="1">
      <alignment horizontal="center" wrapText="1"/>
    </xf>
    <xf numFmtId="0" fontId="7" fillId="0" borderId="1" xfId="3" applyFont="1">
      <alignment horizontal="center" wrapText="1"/>
    </xf>
    <xf numFmtId="0" fontId="7" fillId="0" borderId="1" xfId="4" applyNumberFormat="1" applyFont="1" applyProtection="1">
      <alignment horizontal="center"/>
    </xf>
    <xf numFmtId="0" fontId="7" fillId="0" borderId="1" xfId="4" applyFont="1">
      <alignment horizontal="center"/>
    </xf>
    <xf numFmtId="0" fontId="5" fillId="0" borderId="1" xfId="5" applyNumberFormat="1" applyFont="1" applyProtection="1">
      <alignment horizontal="right"/>
    </xf>
    <xf numFmtId="0" fontId="5" fillId="0" borderId="1" xfId="5" applyFont="1">
      <alignment horizontal="right"/>
    </xf>
    <xf numFmtId="0" fontId="5" fillId="0" borderId="4" xfId="28" applyNumberFormat="1" applyFont="1" applyBorder="1" applyAlignment="1" applyProtection="1">
      <alignment horizontal="center" vertical="center" wrapText="1"/>
    </xf>
    <xf numFmtId="0" fontId="5" fillId="0" borderId="1" xfId="36" applyNumberFormat="1" applyFont="1" applyProtection="1">
      <alignment horizontal="left" wrapText="1"/>
    </xf>
    <xf numFmtId="0" fontId="5" fillId="0" borderId="1" xfId="36" applyFont="1">
      <alignment horizontal="left" wrapText="1"/>
    </xf>
    <xf numFmtId="0" fontId="8" fillId="0" borderId="2" xfId="33" applyNumberFormat="1" applyFont="1" applyProtection="1">
      <alignment horizontal="left"/>
    </xf>
    <xf numFmtId="0" fontId="8" fillId="0" borderId="2" xfId="33" applyFont="1">
      <alignment horizontal="left"/>
    </xf>
    <xf numFmtId="4" fontId="5" fillId="0" borderId="6" xfId="28" applyNumberFormat="1" applyFont="1" applyBorder="1" applyAlignment="1" applyProtection="1">
      <alignment horizontal="center" vertical="center" wrapText="1"/>
    </xf>
    <xf numFmtId="4" fontId="5" fillId="0" borderId="12" xfId="28" applyNumberFormat="1" applyFont="1" applyBorder="1" applyAlignment="1" applyProtection="1">
      <alignment horizontal="center" vertical="center" wrapText="1"/>
    </xf>
    <xf numFmtId="4" fontId="5" fillId="0" borderId="10" xfId="28" applyNumberFormat="1" applyFont="1" applyBorder="1" applyAlignment="1">
      <alignment horizontal="center" vertical="center" wrapText="1"/>
    </xf>
    <xf numFmtId="0" fontId="5" fillId="0" borderId="4" xfId="28" applyNumberFormat="1" applyFont="1" applyBorder="1" applyProtection="1">
      <alignment horizontal="center" vertical="center" wrapText="1"/>
    </xf>
    <xf numFmtId="0" fontId="5" fillId="0" borderId="4" xfId="28" applyFont="1" applyBorder="1">
      <alignment horizontal="center" vertical="center" wrapText="1"/>
    </xf>
    <xf numFmtId="0" fontId="5" fillId="0" borderId="4" xfId="6" applyNumberFormat="1" applyFont="1" applyBorder="1" applyProtection="1">
      <alignment horizontal="center" vertical="center" wrapText="1"/>
    </xf>
    <xf numFmtId="0" fontId="5" fillId="0" borderId="4" xfId="6" applyFont="1" applyBorder="1">
      <alignment horizontal="center" vertical="center" wrapText="1"/>
    </xf>
    <xf numFmtId="0" fontId="5" fillId="0" borderId="4" xfId="8" applyNumberFormat="1" applyFont="1" applyBorder="1" applyProtection="1">
      <alignment horizontal="center" vertical="center" wrapText="1"/>
    </xf>
    <xf numFmtId="0" fontId="5" fillId="0" borderId="4" xfId="8" applyFont="1" applyBorder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0" borderId="4" xfId="6" applyNumberFormat="1" applyFont="1" applyBorder="1" applyProtection="1">
      <alignment horizontal="center" vertical="center" wrapText="1"/>
    </xf>
    <xf numFmtId="0" fontId="10" fillId="0" borderId="4" xfId="6" applyFont="1" applyBorder="1">
      <alignment horizontal="center" vertical="center" wrapText="1"/>
    </xf>
    <xf numFmtId="0" fontId="10" fillId="0" borderId="4" xfId="8" applyNumberFormat="1" applyFont="1" applyBorder="1" applyProtection="1">
      <alignment horizontal="center" vertical="center" wrapText="1"/>
    </xf>
    <xf numFmtId="0" fontId="10" fillId="0" borderId="4" xfId="8" applyFont="1" applyBorder="1">
      <alignment horizontal="center" vertical="center" wrapText="1"/>
    </xf>
    <xf numFmtId="0" fontId="10" fillId="0" borderId="4" xfId="28" applyNumberFormat="1" applyFont="1" applyBorder="1" applyProtection="1">
      <alignment horizontal="center" vertical="center" wrapText="1"/>
    </xf>
    <xf numFmtId="0" fontId="10" fillId="0" borderId="4" xfId="28" applyFont="1" applyBorder="1">
      <alignment horizontal="center" vertical="center" wrapText="1"/>
    </xf>
    <xf numFmtId="164" fontId="10" fillId="0" borderId="4" xfId="28" applyNumberFormat="1" applyFont="1" applyBorder="1" applyProtection="1">
      <alignment horizontal="center" vertical="center" wrapText="1"/>
    </xf>
    <xf numFmtId="164" fontId="10" fillId="0" borderId="4" xfId="28" applyNumberFormat="1" applyFont="1" applyBorder="1">
      <alignment horizontal="center" vertical="center" wrapText="1"/>
    </xf>
    <xf numFmtId="0" fontId="17" fillId="0" borderId="1" xfId="3" applyNumberFormat="1" applyFont="1" applyAlignment="1" applyProtection="1">
      <alignment horizontal="center" wrapText="1"/>
    </xf>
    <xf numFmtId="164" fontId="10" fillId="0" borderId="4" xfId="28" applyNumberFormat="1" applyFont="1" applyBorder="1" applyAlignment="1" applyProtection="1">
      <alignment horizontal="center" vertical="center" wrapText="1"/>
    </xf>
    <xf numFmtId="0" fontId="10" fillId="0" borderId="4" xfId="28" applyNumberFormat="1" applyFont="1" applyBorder="1" applyAlignment="1" applyProtection="1">
      <alignment horizontal="center" vertical="center" wrapText="1"/>
    </xf>
    <xf numFmtId="164" fontId="10" fillId="0" borderId="6" xfId="28" applyNumberFormat="1" applyFont="1" applyBorder="1" applyAlignment="1" applyProtection="1">
      <alignment horizontal="center" vertical="center" wrapText="1"/>
    </xf>
    <xf numFmtId="164" fontId="10" fillId="0" borderId="12" xfId="28" applyNumberFormat="1" applyFont="1" applyBorder="1" applyAlignment="1" applyProtection="1">
      <alignment horizontal="center" vertical="center" wrapText="1"/>
    </xf>
    <xf numFmtId="164" fontId="10" fillId="0" borderId="10" xfId="28" applyNumberFormat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 wrapText="1"/>
      <protection locked="0"/>
    </xf>
    <xf numFmtId="164" fontId="18" fillId="0" borderId="14" xfId="0" applyNumberFormat="1" applyFont="1" applyBorder="1" applyAlignment="1" applyProtection="1">
      <alignment horizontal="right"/>
      <protection locked="0"/>
    </xf>
    <xf numFmtId="164" fontId="10" fillId="0" borderId="4" xfId="28" applyNumberFormat="1" applyFont="1" applyBorder="1" applyAlignment="1">
      <alignment horizontal="center" vertical="center" wrapText="1"/>
    </xf>
    <xf numFmtId="0" fontId="10" fillId="0" borderId="4" xfId="28" applyFont="1" applyBorder="1" applyAlignment="1">
      <alignment horizontal="center" vertical="center" wrapText="1"/>
    </xf>
    <xf numFmtId="0" fontId="10" fillId="0" borderId="7" xfId="28" applyNumberFormat="1" applyFont="1" applyBorder="1" applyAlignment="1" applyProtection="1">
      <alignment horizontal="center" vertical="center" wrapText="1"/>
    </xf>
    <xf numFmtId="164" fontId="10" fillId="0" borderId="7" xfId="28" applyNumberFormat="1" applyFont="1" applyBorder="1" applyAlignment="1" applyProtection="1">
      <alignment horizontal="center" vertical="center" wrapText="1"/>
    </xf>
    <xf numFmtId="4" fontId="10" fillId="0" borderId="6" xfId="28" applyNumberFormat="1" applyFont="1" applyBorder="1" applyAlignment="1" applyProtection="1">
      <alignment horizontal="center" vertical="center" wrapText="1"/>
    </xf>
    <xf numFmtId="4" fontId="10" fillId="0" borderId="12" xfId="28" applyNumberFormat="1" applyFont="1" applyBorder="1" applyAlignment="1" applyProtection="1">
      <alignment horizontal="center" vertical="center" wrapText="1"/>
    </xf>
    <xf numFmtId="4" fontId="10" fillId="0" borderId="10" xfId="28" applyNumberFormat="1" applyFont="1" applyBorder="1" applyAlignment="1">
      <alignment horizontal="center" vertical="center" wrapText="1"/>
    </xf>
    <xf numFmtId="164" fontId="11" fillId="0" borderId="1" xfId="2" applyNumberFormat="1" applyFont="1" applyProtection="1"/>
    <xf numFmtId="0" fontId="11" fillId="0" borderId="1" xfId="2" applyNumberFormat="1" applyFont="1" applyProtection="1"/>
    <xf numFmtId="0" fontId="13" fillId="5" borderId="4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164" fontId="13" fillId="5" borderId="4" xfId="0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164" fontId="19" fillId="0" borderId="9" xfId="31" applyNumberFormat="1" applyFont="1" applyFill="1" applyBorder="1" applyProtection="1">
      <alignment horizontal="right" vertical="top" shrinkToFit="1"/>
    </xf>
    <xf numFmtId="164" fontId="19" fillId="0" borderId="13" xfId="31" applyNumberFormat="1" applyFont="1" applyFill="1" applyBorder="1" applyProtection="1">
      <alignment horizontal="right" vertical="top" shrinkToFit="1"/>
    </xf>
    <xf numFmtId="164" fontId="11" fillId="0" borderId="1" xfId="36" applyNumberFormat="1" applyFont="1" applyProtection="1">
      <alignment horizontal="left" wrapText="1"/>
    </xf>
    <xf numFmtId="0" fontId="11" fillId="0" borderId="1" xfId="36" applyNumberFormat="1" applyFont="1" applyProtection="1">
      <alignment horizontal="left" wrapText="1"/>
    </xf>
    <xf numFmtId="164" fontId="15" fillId="0" borderId="9" xfId="31" applyNumberFormat="1" applyFont="1" applyFill="1" applyBorder="1" applyProtection="1">
      <alignment horizontal="right" vertical="top" shrinkToFit="1"/>
    </xf>
    <xf numFmtId="164" fontId="15" fillId="0" borderId="13" xfId="31" applyNumberFormat="1" applyFont="1" applyFill="1" applyBorder="1" applyProtection="1">
      <alignment horizontal="right" vertical="top" shrinkToFit="1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showGridLines="0" zoomScaleNormal="100" zoomScaleSheetLayoutView="100" workbookViewId="0">
      <selection activeCell="L55" sqref="L8:L55"/>
    </sheetView>
  </sheetViews>
  <sheetFormatPr defaultRowHeight="15" outlineLevelRow="1" x14ac:dyDescent="0.25"/>
  <cols>
    <col min="1" max="1" width="40" style="3" customWidth="1"/>
    <col min="2" max="2" width="7.7109375" style="3" customWidth="1"/>
    <col min="3" max="4" width="13.140625" style="3" customWidth="1"/>
    <col min="5" max="5" width="16.5703125" style="3" customWidth="1"/>
    <col min="6" max="6" width="15.140625" style="20" customWidth="1"/>
    <col min="7" max="10" width="13.140625" style="3" customWidth="1"/>
    <col min="11" max="12" width="15.5703125" style="38" customWidth="1"/>
    <col min="13" max="16384" width="9.140625" style="3"/>
  </cols>
  <sheetData>
    <row r="1" spans="1:12" x14ac:dyDescent="0.25">
      <c r="A1" s="104"/>
      <c r="B1" s="105"/>
      <c r="C1" s="2"/>
      <c r="D1" s="2"/>
      <c r="E1" s="2"/>
      <c r="F1" s="18"/>
      <c r="G1" s="2"/>
      <c r="H1" s="2"/>
      <c r="I1" s="2"/>
      <c r="J1" s="2"/>
      <c r="K1" s="2"/>
    </row>
    <row r="2" spans="1:12" ht="15.75" x14ac:dyDescent="0.25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2" ht="15.75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</row>
    <row r="4" spans="1:12" x14ac:dyDescent="0.25">
      <c r="A4" s="110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spans="1:12" ht="23.25" customHeight="1" x14ac:dyDescent="0.25">
      <c r="A5" s="122" t="s">
        <v>1</v>
      </c>
      <c r="B5" s="124" t="s">
        <v>2</v>
      </c>
      <c r="C5" s="120" t="s">
        <v>105</v>
      </c>
      <c r="D5" s="120" t="s">
        <v>105</v>
      </c>
      <c r="E5" s="120" t="s">
        <v>52</v>
      </c>
      <c r="F5" s="117" t="s">
        <v>106</v>
      </c>
      <c r="G5" s="112" t="s">
        <v>109</v>
      </c>
      <c r="H5" s="112"/>
      <c r="I5" s="112"/>
      <c r="J5" s="112"/>
      <c r="K5" s="112" t="s">
        <v>53</v>
      </c>
      <c r="L5" s="112"/>
    </row>
    <row r="6" spans="1:12" ht="21.75" customHeight="1" x14ac:dyDescent="0.25">
      <c r="A6" s="122"/>
      <c r="B6" s="124"/>
      <c r="C6" s="120"/>
      <c r="D6" s="120"/>
      <c r="E6" s="120"/>
      <c r="F6" s="118"/>
      <c r="G6" s="126" t="s">
        <v>107</v>
      </c>
      <c r="H6" s="126"/>
      <c r="I6" s="127" t="s">
        <v>108</v>
      </c>
      <c r="J6" s="128"/>
      <c r="K6" s="112" t="s">
        <v>56</v>
      </c>
      <c r="L6" s="112" t="s">
        <v>57</v>
      </c>
    </row>
    <row r="7" spans="1:12" ht="21" customHeight="1" x14ac:dyDescent="0.25">
      <c r="A7" s="123"/>
      <c r="B7" s="125"/>
      <c r="C7" s="121"/>
      <c r="D7" s="121"/>
      <c r="E7" s="121"/>
      <c r="F7" s="119"/>
      <c r="G7" s="13" t="s">
        <v>54</v>
      </c>
      <c r="H7" s="13" t="s">
        <v>55</v>
      </c>
      <c r="I7" s="13" t="s">
        <v>54</v>
      </c>
      <c r="J7" s="14" t="s">
        <v>55</v>
      </c>
      <c r="K7" s="112"/>
      <c r="L7" s="112"/>
    </row>
    <row r="8" spans="1:12" s="12" customFormat="1" ht="14.25" x14ac:dyDescent="0.2">
      <c r="A8" s="15" t="s">
        <v>94</v>
      </c>
      <c r="B8" s="16" t="s">
        <v>4</v>
      </c>
      <c r="C8" s="17">
        <f>SUM(C9:C16)</f>
        <v>198473550.55000001</v>
      </c>
      <c r="D8" s="17">
        <f>SUM(D9:D16)</f>
        <v>198473550.55000001</v>
      </c>
      <c r="E8" s="24">
        <f t="shared" ref="E8:L8" si="0">SUM(E9:E16)</f>
        <v>214981130.88999999</v>
      </c>
      <c r="F8" s="25">
        <f>SUM(F9:F16)</f>
        <v>206828736.63</v>
      </c>
      <c r="G8" s="17">
        <f t="shared" si="0"/>
        <v>0</v>
      </c>
      <c r="H8" s="17"/>
      <c r="I8" s="17"/>
      <c r="J8" s="39">
        <f t="shared" si="0"/>
        <v>0</v>
      </c>
      <c r="K8" s="29">
        <f t="shared" si="0"/>
        <v>194921267.99000001</v>
      </c>
      <c r="L8" s="29">
        <f t="shared" si="0"/>
        <v>196066309.95000002</v>
      </c>
    </row>
    <row r="9" spans="1:12" ht="38.25" outlineLevel="1" x14ac:dyDescent="0.25">
      <c r="A9" s="1" t="s">
        <v>59</v>
      </c>
      <c r="B9" s="4" t="s">
        <v>5</v>
      </c>
      <c r="C9" s="5">
        <v>2594536.86</v>
      </c>
      <c r="D9" s="6">
        <v>2594536.86</v>
      </c>
      <c r="E9" s="27">
        <v>2971081.99</v>
      </c>
      <c r="F9" s="28">
        <v>3066027.04</v>
      </c>
      <c r="G9" s="22"/>
      <c r="H9" s="7"/>
      <c r="I9" s="7"/>
      <c r="J9" s="40"/>
      <c r="K9" s="28">
        <v>3225566.11</v>
      </c>
      <c r="L9" s="28">
        <v>3125566.11</v>
      </c>
    </row>
    <row r="10" spans="1:12" ht="51" outlineLevel="1" x14ac:dyDescent="0.25">
      <c r="A10" s="1" t="s">
        <v>60</v>
      </c>
      <c r="B10" s="4" t="s">
        <v>6</v>
      </c>
      <c r="C10" s="5">
        <v>9063875.4199999999</v>
      </c>
      <c r="D10" s="6">
        <v>9063875.4199999999</v>
      </c>
      <c r="E10" s="27">
        <v>9507403.3300000001</v>
      </c>
      <c r="F10" s="28">
        <v>10045095.939999999</v>
      </c>
      <c r="G10" s="22"/>
      <c r="H10" s="7"/>
      <c r="I10" s="7"/>
      <c r="J10" s="40"/>
      <c r="K10" s="28">
        <v>10201839</v>
      </c>
      <c r="L10" s="28">
        <v>10258839</v>
      </c>
    </row>
    <row r="11" spans="1:12" ht="63.75" outlineLevel="1" x14ac:dyDescent="0.25">
      <c r="A11" s="1" t="s">
        <v>61</v>
      </c>
      <c r="B11" s="4" t="s">
        <v>7</v>
      </c>
      <c r="C11" s="5">
        <v>94446794.219999999</v>
      </c>
      <c r="D11" s="6">
        <v>94446794.219999999</v>
      </c>
      <c r="E11" s="27">
        <v>99692681.689999998</v>
      </c>
      <c r="F11" s="28">
        <v>101186737.71999998</v>
      </c>
      <c r="G11" s="22"/>
      <c r="H11" s="7"/>
      <c r="I11" s="7"/>
      <c r="J11" s="40"/>
      <c r="K11" s="28">
        <v>103020661.64999999</v>
      </c>
      <c r="L11" s="28">
        <v>103305313.60000001</v>
      </c>
    </row>
    <row r="12" spans="1:12" outlineLevel="1" x14ac:dyDescent="0.25">
      <c r="A12" s="1" t="s">
        <v>62</v>
      </c>
      <c r="B12" s="4" t="s">
        <v>8</v>
      </c>
      <c r="C12" s="5">
        <v>42000</v>
      </c>
      <c r="D12" s="6">
        <v>42000</v>
      </c>
      <c r="E12" s="27">
        <v>12080.64</v>
      </c>
      <c r="F12" s="28">
        <v>11320</v>
      </c>
      <c r="G12" s="22"/>
      <c r="H12" s="7"/>
      <c r="I12" s="7"/>
      <c r="J12" s="40"/>
      <c r="K12" s="28">
        <v>12197.64</v>
      </c>
      <c r="L12" s="28">
        <v>111385.18</v>
      </c>
    </row>
    <row r="13" spans="1:12" ht="51" outlineLevel="1" x14ac:dyDescent="0.25">
      <c r="A13" s="1" t="s">
        <v>63</v>
      </c>
      <c r="B13" s="4" t="s">
        <v>9</v>
      </c>
      <c r="C13" s="5">
        <v>2173605.2599999998</v>
      </c>
      <c r="D13" s="6">
        <v>2173605.2599999998</v>
      </c>
      <c r="E13" s="27">
        <v>2373266.92</v>
      </c>
      <c r="F13" s="28">
        <v>2973155.23</v>
      </c>
      <c r="G13" s="22"/>
      <c r="H13" s="7"/>
      <c r="I13" s="7"/>
      <c r="J13" s="40"/>
      <c r="K13" s="28">
        <v>3035600.3899999997</v>
      </c>
      <c r="L13" s="28">
        <v>3041100.3899999997</v>
      </c>
    </row>
    <row r="14" spans="1:12" ht="25.5" outlineLevel="1" x14ac:dyDescent="0.25">
      <c r="A14" s="1" t="s">
        <v>64</v>
      </c>
      <c r="B14" s="4" t="s">
        <v>10</v>
      </c>
      <c r="C14" s="5">
        <v>1312500</v>
      </c>
      <c r="D14" s="6">
        <v>1312500</v>
      </c>
      <c r="E14" s="27"/>
      <c r="F14" s="28">
        <v>7960300</v>
      </c>
      <c r="G14" s="22"/>
      <c r="H14" s="7"/>
      <c r="I14" s="7"/>
      <c r="J14" s="40"/>
      <c r="K14" s="28">
        <v>0</v>
      </c>
      <c r="L14" s="28">
        <v>0</v>
      </c>
    </row>
    <row r="15" spans="1:12" outlineLevel="1" x14ac:dyDescent="0.25">
      <c r="A15" s="1" t="s">
        <v>65</v>
      </c>
      <c r="B15" s="4" t="s">
        <v>11</v>
      </c>
      <c r="C15" s="5">
        <v>0</v>
      </c>
      <c r="D15" s="6">
        <v>0</v>
      </c>
      <c r="E15" s="27">
        <v>3000000</v>
      </c>
      <c r="F15" s="28">
        <v>3000000</v>
      </c>
      <c r="G15" s="22"/>
      <c r="H15" s="7"/>
      <c r="I15" s="7"/>
      <c r="J15" s="40"/>
      <c r="K15" s="28">
        <v>3000000</v>
      </c>
      <c r="L15" s="28">
        <v>3000000</v>
      </c>
    </row>
    <row r="16" spans="1:12" outlineLevel="1" x14ac:dyDescent="0.25">
      <c r="A16" s="1" t="s">
        <v>58</v>
      </c>
      <c r="B16" s="4" t="s">
        <v>12</v>
      </c>
      <c r="C16" s="5">
        <v>88840238.790000007</v>
      </c>
      <c r="D16" s="6">
        <v>88840238.790000007</v>
      </c>
      <c r="E16" s="27">
        <v>97424616.319999993</v>
      </c>
      <c r="F16" s="28">
        <v>78586100.700000018</v>
      </c>
      <c r="G16" s="22"/>
      <c r="H16" s="7"/>
      <c r="I16" s="7"/>
      <c r="J16" s="40"/>
      <c r="K16" s="28">
        <v>72425403.200000003</v>
      </c>
      <c r="L16" s="28">
        <v>73224105.670000002</v>
      </c>
    </row>
    <row r="17" spans="1:12" s="12" customFormat="1" ht="38.25" x14ac:dyDescent="0.2">
      <c r="A17" s="9" t="s">
        <v>95</v>
      </c>
      <c r="B17" s="10" t="s">
        <v>13</v>
      </c>
      <c r="C17" s="11">
        <f>SUM(C18:C20)</f>
        <v>11972053.5</v>
      </c>
      <c r="D17" s="21">
        <f>SUM(D18:D20)</f>
        <v>11972053.5</v>
      </c>
      <c r="E17" s="29">
        <f t="shared" ref="E17:L17" si="1">SUM(E18:E20)</f>
        <v>14406089.68</v>
      </c>
      <c r="F17" s="30">
        <f t="shared" si="1"/>
        <v>12594108.99</v>
      </c>
      <c r="G17" s="23">
        <f t="shared" si="1"/>
        <v>0</v>
      </c>
      <c r="H17" s="11"/>
      <c r="I17" s="11"/>
      <c r="J17" s="21">
        <f t="shared" si="1"/>
        <v>0</v>
      </c>
      <c r="K17" s="29">
        <f t="shared" si="1"/>
        <v>11665579.960000001</v>
      </c>
      <c r="L17" s="29">
        <f t="shared" si="1"/>
        <v>11650216.960000001</v>
      </c>
    </row>
    <row r="18" spans="1:12" outlineLevel="1" x14ac:dyDescent="0.25">
      <c r="A18" s="1" t="s">
        <v>66</v>
      </c>
      <c r="B18" s="4" t="s">
        <v>14</v>
      </c>
      <c r="C18" s="5">
        <v>3982647.92</v>
      </c>
      <c r="D18" s="6">
        <v>3982647.92</v>
      </c>
      <c r="E18" s="27">
        <v>4367475</v>
      </c>
      <c r="F18" s="28">
        <v>3655972</v>
      </c>
      <c r="G18" s="22"/>
      <c r="H18" s="7"/>
      <c r="I18" s="7"/>
      <c r="J18" s="40"/>
      <c r="K18" s="28">
        <v>2559742</v>
      </c>
      <c r="L18" s="28">
        <v>2542579</v>
      </c>
    </row>
    <row r="19" spans="1:12" ht="38.25" outlineLevel="1" x14ac:dyDescent="0.25">
      <c r="A19" s="1" t="s">
        <v>67</v>
      </c>
      <c r="B19" s="4" t="s">
        <v>15</v>
      </c>
      <c r="C19" s="5">
        <v>7202970.9100000001</v>
      </c>
      <c r="D19" s="6">
        <v>7202970.9100000001</v>
      </c>
      <c r="E19" s="27">
        <v>7369214.6799999997</v>
      </c>
      <c r="F19" s="28">
        <v>7943736.9900000002</v>
      </c>
      <c r="G19" s="22"/>
      <c r="H19" s="7"/>
      <c r="I19" s="7"/>
      <c r="J19" s="40"/>
      <c r="K19" s="28">
        <v>8111437.96</v>
      </c>
      <c r="L19" s="28">
        <v>8111437.96</v>
      </c>
    </row>
    <row r="20" spans="1:12" ht="38.25" outlineLevel="1" x14ac:dyDescent="0.25">
      <c r="A20" s="1" t="s">
        <v>68</v>
      </c>
      <c r="B20" s="4" t="s">
        <v>16</v>
      </c>
      <c r="C20" s="5">
        <v>786434.67</v>
      </c>
      <c r="D20" s="6">
        <v>786434.67</v>
      </c>
      <c r="E20" s="27">
        <v>2669400</v>
      </c>
      <c r="F20" s="28">
        <v>994400</v>
      </c>
      <c r="G20" s="22"/>
      <c r="H20" s="7"/>
      <c r="I20" s="7"/>
      <c r="J20" s="40"/>
      <c r="K20" s="28">
        <v>994400</v>
      </c>
      <c r="L20" s="28">
        <v>996200</v>
      </c>
    </row>
    <row r="21" spans="1:12" s="12" customFormat="1" ht="14.25" x14ac:dyDescent="0.2">
      <c r="A21" s="9" t="s">
        <v>96</v>
      </c>
      <c r="B21" s="10" t="s">
        <v>17</v>
      </c>
      <c r="C21" s="11">
        <f>SUM(C22:C26)</f>
        <v>174625208.90999997</v>
      </c>
      <c r="D21" s="21">
        <f>SUM(D22:D26)</f>
        <v>174625208.90999997</v>
      </c>
      <c r="E21" s="29">
        <f t="shared" ref="E21:L21" si="2">SUM(E22:E26)</f>
        <v>271036920.45999998</v>
      </c>
      <c r="F21" s="30">
        <f t="shared" si="2"/>
        <v>252794449.37</v>
      </c>
      <c r="G21" s="23">
        <f t="shared" si="2"/>
        <v>0</v>
      </c>
      <c r="H21" s="11"/>
      <c r="I21" s="11"/>
      <c r="J21" s="21">
        <f t="shared" si="2"/>
        <v>0</v>
      </c>
      <c r="K21" s="29">
        <f t="shared" si="2"/>
        <v>208893140.18000001</v>
      </c>
      <c r="L21" s="29">
        <f t="shared" si="2"/>
        <v>210198422.38</v>
      </c>
    </row>
    <row r="22" spans="1:12" outlineLevel="1" x14ac:dyDescent="0.25">
      <c r="A22" s="1" t="s">
        <v>69</v>
      </c>
      <c r="B22" s="4" t="s">
        <v>18</v>
      </c>
      <c r="C22" s="5">
        <v>7759961.3399999999</v>
      </c>
      <c r="D22" s="6">
        <v>7759961.3399999999</v>
      </c>
      <c r="E22" s="27">
        <v>10203950</v>
      </c>
      <c r="F22" s="28">
        <v>10395640</v>
      </c>
      <c r="G22" s="22"/>
      <c r="H22" s="7"/>
      <c r="I22" s="7"/>
      <c r="J22" s="40"/>
      <c r="K22" s="28">
        <v>10945102.5</v>
      </c>
      <c r="L22" s="28">
        <v>10945882.5</v>
      </c>
    </row>
    <row r="23" spans="1:12" outlineLevel="1" x14ac:dyDescent="0.25">
      <c r="A23" s="1" t="s">
        <v>70</v>
      </c>
      <c r="B23" s="4" t="s">
        <v>19</v>
      </c>
      <c r="C23" s="5">
        <v>20686125.949999999</v>
      </c>
      <c r="D23" s="6">
        <v>20686125.949999999</v>
      </c>
      <c r="E23" s="27">
        <v>19239369.280000001</v>
      </c>
      <c r="F23" s="28">
        <v>20263768</v>
      </c>
      <c r="G23" s="22"/>
      <c r="H23" s="7"/>
      <c r="I23" s="7"/>
      <c r="J23" s="40"/>
      <c r="K23" s="28">
        <v>20363768</v>
      </c>
      <c r="L23" s="28">
        <v>21711847.199999999</v>
      </c>
    </row>
    <row r="24" spans="1:12" outlineLevel="1" x14ac:dyDescent="0.25">
      <c r="A24" s="1" t="s">
        <v>71</v>
      </c>
      <c r="B24" s="4" t="s">
        <v>20</v>
      </c>
      <c r="C24" s="5">
        <v>98822825.030000001</v>
      </c>
      <c r="D24" s="6">
        <v>98822825.030000001</v>
      </c>
      <c r="E24" s="27">
        <v>186567611.24000001</v>
      </c>
      <c r="F24" s="28">
        <v>171524670.34</v>
      </c>
      <c r="G24" s="22"/>
      <c r="H24" s="7"/>
      <c r="I24" s="7"/>
      <c r="J24" s="40"/>
      <c r="K24" s="28">
        <v>126155690</v>
      </c>
      <c r="L24" s="28">
        <v>126155690</v>
      </c>
    </row>
    <row r="25" spans="1:12" outlineLevel="1" x14ac:dyDescent="0.25">
      <c r="A25" s="1" t="s">
        <v>72</v>
      </c>
      <c r="B25" s="4" t="s">
        <v>21</v>
      </c>
      <c r="C25" s="5">
        <v>23921957.23</v>
      </c>
      <c r="D25" s="6">
        <v>23921957.23</v>
      </c>
      <c r="E25" s="27">
        <v>25022951.07</v>
      </c>
      <c r="F25" s="28">
        <v>25822461.329999998</v>
      </c>
      <c r="G25" s="22"/>
      <c r="H25" s="7"/>
      <c r="I25" s="7"/>
      <c r="J25" s="40"/>
      <c r="K25" s="28">
        <v>26367775.420000006</v>
      </c>
      <c r="L25" s="28">
        <v>26367775.420000006</v>
      </c>
    </row>
    <row r="26" spans="1:12" ht="25.5" outlineLevel="1" x14ac:dyDescent="0.25">
      <c r="A26" s="1" t="s">
        <v>73</v>
      </c>
      <c r="B26" s="4" t="s">
        <v>22</v>
      </c>
      <c r="C26" s="5">
        <v>23434339.359999999</v>
      </c>
      <c r="D26" s="6">
        <v>23434339.359999999</v>
      </c>
      <c r="E26" s="27">
        <v>30003038.870000001</v>
      </c>
      <c r="F26" s="28">
        <v>24787909.699999999</v>
      </c>
      <c r="G26" s="22"/>
      <c r="H26" s="7"/>
      <c r="I26" s="7"/>
      <c r="J26" s="40"/>
      <c r="K26" s="28">
        <v>25060804.259999998</v>
      </c>
      <c r="L26" s="28">
        <v>25017227.259999998</v>
      </c>
    </row>
    <row r="27" spans="1:12" s="12" customFormat="1" ht="25.5" x14ac:dyDescent="0.2">
      <c r="A27" s="9" t="s">
        <v>97</v>
      </c>
      <c r="B27" s="10" t="s">
        <v>23</v>
      </c>
      <c r="C27" s="11">
        <f>SUM(C28:C31)</f>
        <v>164352777.62</v>
      </c>
      <c r="D27" s="21">
        <f>SUM(D28:D31)</f>
        <v>164352777.62</v>
      </c>
      <c r="E27" s="29">
        <f t="shared" ref="E27:L27" si="3">SUM(E28:E31)</f>
        <v>201971354.66999999</v>
      </c>
      <c r="F27" s="30">
        <f t="shared" si="3"/>
        <v>201845598.06</v>
      </c>
      <c r="G27" s="23">
        <f t="shared" si="3"/>
        <v>0</v>
      </c>
      <c r="H27" s="11"/>
      <c r="I27" s="11"/>
      <c r="J27" s="21">
        <f t="shared" si="3"/>
        <v>0</v>
      </c>
      <c r="K27" s="29">
        <f t="shared" si="3"/>
        <v>126808444.86</v>
      </c>
      <c r="L27" s="29">
        <f t="shared" si="3"/>
        <v>125681318.14</v>
      </c>
    </row>
    <row r="28" spans="1:12" outlineLevel="1" x14ac:dyDescent="0.25">
      <c r="A28" s="1" t="s">
        <v>74</v>
      </c>
      <c r="B28" s="4" t="s">
        <v>24</v>
      </c>
      <c r="C28" s="5">
        <v>33273102.59</v>
      </c>
      <c r="D28" s="6">
        <v>33273102.59</v>
      </c>
      <c r="E28" s="27">
        <v>39950520.270000003</v>
      </c>
      <c r="F28" s="28">
        <v>36640006</v>
      </c>
      <c r="G28" s="22"/>
      <c r="H28" s="7"/>
      <c r="I28" s="7"/>
      <c r="J28" s="40"/>
      <c r="K28" s="28">
        <v>32139021.23</v>
      </c>
      <c r="L28" s="28">
        <v>32139021.23</v>
      </c>
    </row>
    <row r="29" spans="1:12" outlineLevel="1" x14ac:dyDescent="0.25">
      <c r="A29" s="1" t="s">
        <v>75</v>
      </c>
      <c r="B29" s="4" t="s">
        <v>25</v>
      </c>
      <c r="C29" s="5">
        <v>19237298.949999999</v>
      </c>
      <c r="D29" s="6">
        <v>19237298.949999999</v>
      </c>
      <c r="E29" s="27">
        <v>32835815.510000002</v>
      </c>
      <c r="F29" s="28">
        <v>47725516.759999998</v>
      </c>
      <c r="G29" s="22"/>
      <c r="H29" s="7"/>
      <c r="I29" s="7"/>
      <c r="J29" s="40"/>
      <c r="K29" s="28">
        <v>24375500</v>
      </c>
      <c r="L29" s="28">
        <v>23485839.009999998</v>
      </c>
    </row>
    <row r="30" spans="1:12" outlineLevel="1" x14ac:dyDescent="0.25">
      <c r="A30" s="1" t="s">
        <v>76</v>
      </c>
      <c r="B30" s="4" t="s">
        <v>26</v>
      </c>
      <c r="C30" s="5">
        <v>83800403.439999998</v>
      </c>
      <c r="D30" s="6">
        <v>83800403.439999998</v>
      </c>
      <c r="E30" s="27">
        <v>100516652.48</v>
      </c>
      <c r="F30" s="28">
        <f>63640356.19+25000000</f>
        <v>88640356.189999998</v>
      </c>
      <c r="G30" s="22"/>
      <c r="H30" s="7"/>
      <c r="I30" s="7"/>
      <c r="J30" s="40"/>
      <c r="K30" s="28">
        <v>40874052.799999997</v>
      </c>
      <c r="L30" s="28">
        <v>40554253.509999998</v>
      </c>
    </row>
    <row r="31" spans="1:12" ht="25.5" outlineLevel="1" x14ac:dyDescent="0.25">
      <c r="A31" s="1" t="s">
        <v>77</v>
      </c>
      <c r="B31" s="4" t="s">
        <v>27</v>
      </c>
      <c r="C31" s="5">
        <v>28041972.640000001</v>
      </c>
      <c r="D31" s="6">
        <v>28041972.640000001</v>
      </c>
      <c r="E31" s="27">
        <v>28668366.41</v>
      </c>
      <c r="F31" s="28">
        <v>28839719.110000003</v>
      </c>
      <c r="G31" s="22"/>
      <c r="H31" s="7"/>
      <c r="I31" s="7"/>
      <c r="J31" s="40"/>
      <c r="K31" s="28">
        <v>29419870.829999998</v>
      </c>
      <c r="L31" s="28">
        <v>29502204.389999997</v>
      </c>
    </row>
    <row r="32" spans="1:12" s="12" customFormat="1" ht="14.25" x14ac:dyDescent="0.2">
      <c r="A32" s="9" t="s">
        <v>98</v>
      </c>
      <c r="B32" s="10" t="s">
        <v>28</v>
      </c>
      <c r="C32" s="11">
        <f>SUM(C33)</f>
        <v>523000</v>
      </c>
      <c r="D32" s="21">
        <f>SUM(D33)</f>
        <v>523000</v>
      </c>
      <c r="E32" s="29">
        <f t="shared" ref="E32:L32" si="4">SUM(E33)</f>
        <v>700000</v>
      </c>
      <c r="F32" s="30">
        <f t="shared" si="4"/>
        <v>1200000</v>
      </c>
      <c r="G32" s="23">
        <f t="shared" si="4"/>
        <v>0</v>
      </c>
      <c r="H32" s="11"/>
      <c r="I32" s="11"/>
      <c r="J32" s="21">
        <f t="shared" si="4"/>
        <v>0</v>
      </c>
      <c r="K32" s="29">
        <f t="shared" si="4"/>
        <v>0</v>
      </c>
      <c r="L32" s="29">
        <f t="shared" si="4"/>
        <v>0</v>
      </c>
    </row>
    <row r="33" spans="1:12" ht="25.5" outlineLevel="1" x14ac:dyDescent="0.25">
      <c r="A33" s="1" t="s">
        <v>78</v>
      </c>
      <c r="B33" s="4" t="s">
        <v>29</v>
      </c>
      <c r="C33" s="5">
        <v>523000</v>
      </c>
      <c r="D33" s="6">
        <v>523000</v>
      </c>
      <c r="E33" s="27">
        <v>700000</v>
      </c>
      <c r="F33" s="28">
        <v>1200000</v>
      </c>
      <c r="G33" s="22"/>
      <c r="H33" s="7"/>
      <c r="I33" s="7"/>
      <c r="J33" s="40"/>
      <c r="K33" s="28">
        <v>0</v>
      </c>
      <c r="L33" s="28">
        <v>0</v>
      </c>
    </row>
    <row r="34" spans="1:12" s="12" customFormat="1" ht="14.25" x14ac:dyDescent="0.2">
      <c r="A34" s="9" t="s">
        <v>99</v>
      </c>
      <c r="B34" s="10" t="s">
        <v>30</v>
      </c>
      <c r="C34" s="11">
        <f>SUM(C35:C39)</f>
        <v>1823075999.6700001</v>
      </c>
      <c r="D34" s="21">
        <f>SUM(D35:D39)</f>
        <v>1823075999.6700001</v>
      </c>
      <c r="E34" s="29">
        <f t="shared" ref="E34:L34" si="5">SUM(E35:E39)</f>
        <v>2254714146.5100007</v>
      </c>
      <c r="F34" s="30">
        <f t="shared" si="5"/>
        <v>2864658313.25</v>
      </c>
      <c r="G34" s="23">
        <f t="shared" si="5"/>
        <v>0</v>
      </c>
      <c r="H34" s="11"/>
      <c r="I34" s="11"/>
      <c r="J34" s="21">
        <f t="shared" si="5"/>
        <v>0</v>
      </c>
      <c r="K34" s="29">
        <f t="shared" si="5"/>
        <v>2162207312.8800001</v>
      </c>
      <c r="L34" s="29">
        <f t="shared" si="5"/>
        <v>2009589358.5699997</v>
      </c>
    </row>
    <row r="35" spans="1:12" outlineLevel="1" x14ac:dyDescent="0.25">
      <c r="A35" s="1" t="s">
        <v>79</v>
      </c>
      <c r="B35" s="4" t="s">
        <v>31</v>
      </c>
      <c r="C35" s="5">
        <v>832103471.71000004</v>
      </c>
      <c r="D35" s="6">
        <v>832103471.71000004</v>
      </c>
      <c r="E35" s="27">
        <v>873259403.40999997</v>
      </c>
      <c r="F35" s="28">
        <v>1049690241.88</v>
      </c>
      <c r="G35" s="22"/>
      <c r="H35" s="7"/>
      <c r="I35" s="7"/>
      <c r="J35" s="40"/>
      <c r="K35" s="28">
        <v>1085203403.8499999</v>
      </c>
      <c r="L35" s="28">
        <v>907116623.86999989</v>
      </c>
    </row>
    <row r="36" spans="1:12" outlineLevel="1" x14ac:dyDescent="0.25">
      <c r="A36" s="1" t="s">
        <v>80</v>
      </c>
      <c r="B36" s="4" t="s">
        <v>32</v>
      </c>
      <c r="C36" s="5">
        <v>630542144.5</v>
      </c>
      <c r="D36" s="6">
        <v>630542144.5</v>
      </c>
      <c r="E36" s="27">
        <v>1027608849.45</v>
      </c>
      <c r="F36" s="28">
        <v>1458781979.5700002</v>
      </c>
      <c r="G36" s="22"/>
      <c r="H36" s="7"/>
      <c r="I36" s="7"/>
      <c r="J36" s="40"/>
      <c r="K36" s="28">
        <v>711559515.78999984</v>
      </c>
      <c r="L36" s="28">
        <v>739440850.38999999</v>
      </c>
    </row>
    <row r="37" spans="1:12" outlineLevel="1" x14ac:dyDescent="0.25">
      <c r="A37" s="1" t="s">
        <v>81</v>
      </c>
      <c r="B37" s="4" t="s">
        <v>33</v>
      </c>
      <c r="C37" s="5">
        <v>246820232.81999999</v>
      </c>
      <c r="D37" s="6">
        <v>246820232.81999999</v>
      </c>
      <c r="E37" s="27">
        <v>249899235.28</v>
      </c>
      <c r="F37" s="28">
        <v>246023217.21000001</v>
      </c>
      <c r="G37" s="22"/>
      <c r="H37" s="7"/>
      <c r="I37" s="7"/>
      <c r="J37" s="40"/>
      <c r="K37" s="28">
        <v>253261630.39000002</v>
      </c>
      <c r="L37" s="28">
        <v>251608112.73000002</v>
      </c>
    </row>
    <row r="38" spans="1:12" outlineLevel="1" x14ac:dyDescent="0.25">
      <c r="A38" s="1" t="s">
        <v>82</v>
      </c>
      <c r="B38" s="4" t="s">
        <v>34</v>
      </c>
      <c r="C38" s="5">
        <v>9525440.4199999999</v>
      </c>
      <c r="D38" s="6">
        <v>9525440.4199999999</v>
      </c>
      <c r="E38" s="27">
        <v>11305625.59</v>
      </c>
      <c r="F38" s="28">
        <v>16783261.100000001</v>
      </c>
      <c r="G38" s="22"/>
      <c r="H38" s="7"/>
      <c r="I38" s="7"/>
      <c r="J38" s="40"/>
      <c r="K38" s="28">
        <v>16943055.57</v>
      </c>
      <c r="L38" s="28">
        <v>16207592.75</v>
      </c>
    </row>
    <row r="39" spans="1:12" outlineLevel="1" x14ac:dyDescent="0.25">
      <c r="A39" s="1" t="s">
        <v>83</v>
      </c>
      <c r="B39" s="4" t="s">
        <v>35</v>
      </c>
      <c r="C39" s="5">
        <v>104084710.22</v>
      </c>
      <c r="D39" s="6">
        <v>104084710.22</v>
      </c>
      <c r="E39" s="27">
        <v>92641032.780000001</v>
      </c>
      <c r="F39" s="28">
        <v>93379613.49000001</v>
      </c>
      <c r="G39" s="22"/>
      <c r="H39" s="7"/>
      <c r="I39" s="7"/>
      <c r="J39" s="40"/>
      <c r="K39" s="28">
        <v>95239707.280000001</v>
      </c>
      <c r="L39" s="28">
        <v>95216178.829999998</v>
      </c>
    </row>
    <row r="40" spans="1:12" s="12" customFormat="1" ht="14.25" x14ac:dyDescent="0.2">
      <c r="A40" s="9" t="s">
        <v>100</v>
      </c>
      <c r="B40" s="10" t="s">
        <v>36</v>
      </c>
      <c r="C40" s="11">
        <f>SUM(C41:C42)</f>
        <v>234673115.13999999</v>
      </c>
      <c r="D40" s="21">
        <f>SUM(D41:D42)</f>
        <v>234673115.13999999</v>
      </c>
      <c r="E40" s="29">
        <f t="shared" ref="E40:L40" si="6">SUM(E41:E42)</f>
        <v>247071467.18000001</v>
      </c>
      <c r="F40" s="30">
        <f t="shared" si="6"/>
        <v>248495232.54999998</v>
      </c>
      <c r="G40" s="23">
        <f t="shared" si="6"/>
        <v>0</v>
      </c>
      <c r="H40" s="11"/>
      <c r="I40" s="11"/>
      <c r="J40" s="21">
        <f t="shared" si="6"/>
        <v>0</v>
      </c>
      <c r="K40" s="29">
        <f t="shared" si="6"/>
        <v>241343683.75999999</v>
      </c>
      <c r="L40" s="29">
        <f t="shared" si="6"/>
        <v>240133986.75999999</v>
      </c>
    </row>
    <row r="41" spans="1:12" outlineLevel="1" x14ac:dyDescent="0.25">
      <c r="A41" s="1" t="s">
        <v>84</v>
      </c>
      <c r="B41" s="4" t="s">
        <v>37</v>
      </c>
      <c r="C41" s="5">
        <v>178517890.19</v>
      </c>
      <c r="D41" s="6">
        <v>178517890.19</v>
      </c>
      <c r="E41" s="27">
        <v>203770842.55000001</v>
      </c>
      <c r="F41" s="28">
        <v>210248472.32999998</v>
      </c>
      <c r="G41" s="22"/>
      <c r="H41" s="7"/>
      <c r="I41" s="7"/>
      <c r="J41" s="40"/>
      <c r="K41" s="28">
        <v>202399985.63</v>
      </c>
      <c r="L41" s="28">
        <v>201190288.63</v>
      </c>
    </row>
    <row r="42" spans="1:12" ht="25.5" outlineLevel="1" x14ac:dyDescent="0.25">
      <c r="A42" s="1" t="s">
        <v>85</v>
      </c>
      <c r="B42" s="4" t="s">
        <v>38</v>
      </c>
      <c r="C42" s="5">
        <v>56155224.950000003</v>
      </c>
      <c r="D42" s="6">
        <v>56155224.950000003</v>
      </c>
      <c r="E42" s="27">
        <v>43300624.630000003</v>
      </c>
      <c r="F42" s="28">
        <v>38246760.219999999</v>
      </c>
      <c r="G42" s="22"/>
      <c r="H42" s="7"/>
      <c r="I42" s="7"/>
      <c r="J42" s="40"/>
      <c r="K42" s="28">
        <v>38943698.129999995</v>
      </c>
      <c r="L42" s="28">
        <v>38943698.129999995</v>
      </c>
    </row>
    <row r="43" spans="1:12" s="12" customFormat="1" ht="14.25" x14ac:dyDescent="0.2">
      <c r="A43" s="9" t="s">
        <v>101</v>
      </c>
      <c r="B43" s="10" t="s">
        <v>39</v>
      </c>
      <c r="C43" s="11">
        <f>SUM(C44:C47)</f>
        <v>76515856.560000002</v>
      </c>
      <c r="D43" s="21">
        <f>SUM(D44:D47)</f>
        <v>76515856.560000002</v>
      </c>
      <c r="E43" s="29">
        <f t="shared" ref="E43:L43" si="7">SUM(E44:E47)</f>
        <v>85909398</v>
      </c>
      <c r="F43" s="30">
        <f t="shared" si="7"/>
        <v>100927348</v>
      </c>
      <c r="G43" s="23">
        <f t="shared" si="7"/>
        <v>0</v>
      </c>
      <c r="H43" s="11"/>
      <c r="I43" s="11"/>
      <c r="J43" s="21">
        <f t="shared" si="7"/>
        <v>0</v>
      </c>
      <c r="K43" s="29">
        <f t="shared" si="7"/>
        <v>93171566.829999998</v>
      </c>
      <c r="L43" s="29">
        <f t="shared" si="7"/>
        <v>92344366.829999998</v>
      </c>
    </row>
    <row r="44" spans="1:12" outlineLevel="1" x14ac:dyDescent="0.25">
      <c r="A44" s="1" t="s">
        <v>86</v>
      </c>
      <c r="B44" s="4" t="s">
        <v>40</v>
      </c>
      <c r="C44" s="5">
        <v>5155624.51</v>
      </c>
      <c r="D44" s="6">
        <v>5155624.51</v>
      </c>
      <c r="E44" s="27">
        <v>5519040</v>
      </c>
      <c r="F44" s="28">
        <v>6748720</v>
      </c>
      <c r="G44" s="22"/>
      <c r="H44" s="7"/>
      <c r="I44" s="7"/>
      <c r="J44" s="40"/>
      <c r="K44" s="28">
        <v>6899435.8300000001</v>
      </c>
      <c r="L44" s="28">
        <v>6899435.8300000001</v>
      </c>
    </row>
    <row r="45" spans="1:12" outlineLevel="1" x14ac:dyDescent="0.25">
      <c r="A45" s="1" t="s">
        <v>87</v>
      </c>
      <c r="B45" s="4" t="s">
        <v>41</v>
      </c>
      <c r="C45" s="5">
        <v>11599183.15</v>
      </c>
      <c r="D45" s="6">
        <v>11599183.15</v>
      </c>
      <c r="E45" s="27">
        <v>14000900</v>
      </c>
      <c r="F45" s="28">
        <v>14950800</v>
      </c>
      <c r="G45" s="22"/>
      <c r="H45" s="7"/>
      <c r="I45" s="7"/>
      <c r="J45" s="40"/>
      <c r="K45" s="28">
        <v>15130200</v>
      </c>
      <c r="L45" s="28">
        <v>15134600</v>
      </c>
    </row>
    <row r="46" spans="1:12" outlineLevel="1" x14ac:dyDescent="0.25">
      <c r="A46" s="1" t="s">
        <v>88</v>
      </c>
      <c r="B46" s="4" t="s">
        <v>42</v>
      </c>
      <c r="C46" s="5">
        <v>58897048.899999999</v>
      </c>
      <c r="D46" s="6">
        <v>58897048.899999999</v>
      </c>
      <c r="E46" s="27">
        <v>65373800</v>
      </c>
      <c r="F46" s="28">
        <v>78814300</v>
      </c>
      <c r="G46" s="22"/>
      <c r="H46" s="7"/>
      <c r="I46" s="7"/>
      <c r="J46" s="40"/>
      <c r="K46" s="28">
        <v>70701500</v>
      </c>
      <c r="L46" s="28">
        <v>69869900</v>
      </c>
    </row>
    <row r="47" spans="1:12" ht="25.5" outlineLevel="1" x14ac:dyDescent="0.25">
      <c r="A47" s="1" t="s">
        <v>89</v>
      </c>
      <c r="B47" s="4" t="s">
        <v>43</v>
      </c>
      <c r="C47" s="5">
        <v>864000</v>
      </c>
      <c r="D47" s="6">
        <v>864000</v>
      </c>
      <c r="E47" s="27">
        <v>1015658</v>
      </c>
      <c r="F47" s="28">
        <v>413528</v>
      </c>
      <c r="G47" s="22"/>
      <c r="H47" s="7"/>
      <c r="I47" s="7"/>
      <c r="J47" s="40"/>
      <c r="K47" s="28">
        <v>440431</v>
      </c>
      <c r="L47" s="28">
        <v>440431</v>
      </c>
    </row>
    <row r="48" spans="1:12" s="12" customFormat="1" ht="14.25" x14ac:dyDescent="0.2">
      <c r="A48" s="9" t="s">
        <v>102</v>
      </c>
      <c r="B48" s="10" t="s">
        <v>44</v>
      </c>
      <c r="C48" s="11">
        <f>C49</f>
        <v>2613385.75</v>
      </c>
      <c r="D48" s="21">
        <f>D49</f>
        <v>2613385.75</v>
      </c>
      <c r="E48" s="29">
        <f t="shared" ref="E48:L48" si="8">E49</f>
        <v>4588164.26</v>
      </c>
      <c r="F48" s="30">
        <f t="shared" si="8"/>
        <v>6531313.3800000008</v>
      </c>
      <c r="G48" s="23">
        <f t="shared" si="8"/>
        <v>0</v>
      </c>
      <c r="H48" s="11"/>
      <c r="I48" s="11"/>
      <c r="J48" s="21">
        <f t="shared" si="8"/>
        <v>0</v>
      </c>
      <c r="K48" s="29">
        <f t="shared" si="8"/>
        <v>6229552.9800000004</v>
      </c>
      <c r="L48" s="29">
        <f t="shared" si="8"/>
        <v>6234939.9800000004</v>
      </c>
    </row>
    <row r="49" spans="1:12" ht="25.5" outlineLevel="1" x14ac:dyDescent="0.25">
      <c r="A49" s="1" t="s">
        <v>90</v>
      </c>
      <c r="B49" s="4" t="s">
        <v>45</v>
      </c>
      <c r="C49" s="5">
        <v>2613385.75</v>
      </c>
      <c r="D49" s="6">
        <v>2613385.75</v>
      </c>
      <c r="E49" s="27">
        <v>4588164.26</v>
      </c>
      <c r="F49" s="28">
        <v>6531313.3800000008</v>
      </c>
      <c r="G49" s="22"/>
      <c r="H49" s="7"/>
      <c r="I49" s="7"/>
      <c r="J49" s="40"/>
      <c r="K49" s="28">
        <v>6229552.9800000004</v>
      </c>
      <c r="L49" s="28">
        <v>6234939.9800000004</v>
      </c>
    </row>
    <row r="50" spans="1:12" s="12" customFormat="1" ht="14.25" x14ac:dyDescent="0.2">
      <c r="A50" s="9" t="s">
        <v>103</v>
      </c>
      <c r="B50" s="10" t="s">
        <v>46</v>
      </c>
      <c r="C50" s="11">
        <f>C51+C52</f>
        <v>16521168.009999998</v>
      </c>
      <c r="D50" s="21">
        <f>D51+D52</f>
        <v>16521168.009999998</v>
      </c>
      <c r="E50" s="29">
        <f t="shared" ref="E50:L50" si="9">E51+E52</f>
        <v>11014952</v>
      </c>
      <c r="F50" s="30">
        <f t="shared" si="9"/>
        <v>8805128.5899999999</v>
      </c>
      <c r="G50" s="23">
        <f t="shared" si="9"/>
        <v>0</v>
      </c>
      <c r="H50" s="11"/>
      <c r="I50" s="11"/>
      <c r="J50" s="21">
        <f t="shared" si="9"/>
        <v>0</v>
      </c>
      <c r="K50" s="29">
        <f t="shared" si="9"/>
        <v>8968765.0700000003</v>
      </c>
      <c r="L50" s="29">
        <f t="shared" si="9"/>
        <v>8968765.0700000003</v>
      </c>
    </row>
    <row r="51" spans="1:12" outlineLevel="1" x14ac:dyDescent="0.25">
      <c r="A51" s="1" t="s">
        <v>91</v>
      </c>
      <c r="B51" s="4" t="s">
        <v>47</v>
      </c>
      <c r="C51" s="5">
        <v>5378069.7199999997</v>
      </c>
      <c r="D51" s="6">
        <v>5378069.7199999997</v>
      </c>
      <c r="E51" s="27">
        <v>843080</v>
      </c>
      <c r="F51" s="31"/>
      <c r="G51" s="22"/>
      <c r="H51" s="7"/>
      <c r="I51" s="7"/>
      <c r="J51" s="40"/>
      <c r="K51" s="28"/>
      <c r="L51" s="28"/>
    </row>
    <row r="52" spans="1:12" outlineLevel="1" x14ac:dyDescent="0.25">
      <c r="A52" s="1" t="s">
        <v>92</v>
      </c>
      <c r="B52" s="4" t="s">
        <v>48</v>
      </c>
      <c r="C52" s="5">
        <v>11143098.289999999</v>
      </c>
      <c r="D52" s="6">
        <v>11143098.289999999</v>
      </c>
      <c r="E52" s="27">
        <v>10171872</v>
      </c>
      <c r="F52" s="28">
        <v>8805128.5899999999</v>
      </c>
      <c r="G52" s="22"/>
      <c r="H52" s="7"/>
      <c r="I52" s="7"/>
      <c r="J52" s="40"/>
      <c r="K52" s="28">
        <v>8968765.0700000003</v>
      </c>
      <c r="L52" s="28">
        <v>8968765.0700000003</v>
      </c>
    </row>
    <row r="53" spans="1:12" s="12" customFormat="1" ht="25.5" x14ac:dyDescent="0.2">
      <c r="A53" s="9" t="s">
        <v>104</v>
      </c>
      <c r="B53" s="10" t="s">
        <v>49</v>
      </c>
      <c r="C53" s="11">
        <f>C54</f>
        <v>8777326.0099999998</v>
      </c>
      <c r="D53" s="21">
        <f>D54</f>
        <v>8777326.0099999998</v>
      </c>
      <c r="E53" s="29">
        <f t="shared" ref="E53:L53" si="10">E54</f>
        <v>17214692.940000001</v>
      </c>
      <c r="F53" s="30">
        <f t="shared" si="10"/>
        <v>17907131.469999999</v>
      </c>
      <c r="G53" s="23">
        <f t="shared" si="10"/>
        <v>0</v>
      </c>
      <c r="H53" s="11"/>
      <c r="I53" s="11"/>
      <c r="J53" s="21">
        <f t="shared" si="10"/>
        <v>0</v>
      </c>
      <c r="K53" s="29">
        <f t="shared" si="10"/>
        <v>37263873.5</v>
      </c>
      <c r="L53" s="29">
        <f t="shared" si="10"/>
        <v>42004768.770000003</v>
      </c>
    </row>
    <row r="54" spans="1:12" ht="25.5" outlineLevel="1" x14ac:dyDescent="0.25">
      <c r="A54" s="1" t="s">
        <v>93</v>
      </c>
      <c r="B54" s="4" t="s">
        <v>50</v>
      </c>
      <c r="C54" s="5">
        <v>8777326.0099999998</v>
      </c>
      <c r="D54" s="6">
        <v>8777326.0099999998</v>
      </c>
      <c r="E54" s="27">
        <v>17214692.940000001</v>
      </c>
      <c r="F54" s="28">
        <v>17907131.469999999</v>
      </c>
      <c r="G54" s="22"/>
      <c r="H54" s="7"/>
      <c r="I54" s="7"/>
      <c r="J54" s="40"/>
      <c r="K54" s="28">
        <v>37263873.5</v>
      </c>
      <c r="L54" s="28">
        <v>42004768.770000003</v>
      </c>
    </row>
    <row r="55" spans="1:12" s="12" customFormat="1" ht="14.25" x14ac:dyDescent="0.2">
      <c r="A55" s="115" t="s">
        <v>51</v>
      </c>
      <c r="B55" s="116"/>
      <c r="C55" s="26">
        <f t="shared" ref="C55:D55" si="11">C53+C50+C48+C43+C40+C34+C32+C27+C21+C17+C8</f>
        <v>2712123441.7199998</v>
      </c>
      <c r="D55" s="26">
        <f t="shared" si="11"/>
        <v>2712123441.7199998</v>
      </c>
      <c r="E55" s="26">
        <f>E53+E50+E48+E43+E40+E34+E32+E27+E21+E17+E8</f>
        <v>3323608316.5900006</v>
      </c>
      <c r="F55" s="26">
        <f t="shared" ref="F55:L55" si="12">F53+F50+F48+F43+F40+F34+F32+F27+F21+F17+F8</f>
        <v>3922587360.2899995</v>
      </c>
      <c r="G55" s="26">
        <f t="shared" si="12"/>
        <v>0</v>
      </c>
      <c r="H55" s="26">
        <f t="shared" si="12"/>
        <v>0</v>
      </c>
      <c r="I55" s="26">
        <f t="shared" si="12"/>
        <v>0</v>
      </c>
      <c r="J55" s="41">
        <f t="shared" si="12"/>
        <v>0</v>
      </c>
      <c r="K55" s="42">
        <f t="shared" si="12"/>
        <v>3091473188.0100002</v>
      </c>
      <c r="L55" s="42">
        <f t="shared" si="12"/>
        <v>2942872453.4099994</v>
      </c>
    </row>
    <row r="56" spans="1:12" x14ac:dyDescent="0.25">
      <c r="A56" s="2"/>
      <c r="B56" s="2"/>
      <c r="C56" s="2"/>
      <c r="D56" s="2"/>
      <c r="E56" s="2"/>
      <c r="F56" s="18"/>
      <c r="G56" s="2" t="s">
        <v>3</v>
      </c>
      <c r="H56" s="2"/>
      <c r="I56" s="2"/>
      <c r="J56" s="2"/>
      <c r="K56" s="2"/>
    </row>
    <row r="57" spans="1:12" x14ac:dyDescent="0.25">
      <c r="A57" s="113"/>
      <c r="B57" s="114"/>
      <c r="C57" s="8"/>
      <c r="D57" s="8"/>
      <c r="E57" s="8"/>
      <c r="F57" s="19"/>
      <c r="G57" s="8"/>
      <c r="H57" s="8"/>
      <c r="I57" s="8"/>
      <c r="J57" s="8"/>
      <c r="K57" s="8"/>
    </row>
  </sheetData>
  <mergeCells count="18">
    <mergeCell ref="G6:H6"/>
    <mergeCell ref="I6:J6"/>
    <mergeCell ref="K6:K7"/>
    <mergeCell ref="L6:L7"/>
    <mergeCell ref="D5:D7"/>
    <mergeCell ref="A57:B57"/>
    <mergeCell ref="A55:B55"/>
    <mergeCell ref="F5:F7"/>
    <mergeCell ref="C5:C7"/>
    <mergeCell ref="E5:E7"/>
    <mergeCell ref="A5:A7"/>
    <mergeCell ref="B5:B7"/>
    <mergeCell ref="A1:B1"/>
    <mergeCell ref="A2:K2"/>
    <mergeCell ref="A3:K3"/>
    <mergeCell ref="A4:K4"/>
    <mergeCell ref="G5:J5"/>
    <mergeCell ref="K5:L5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showGridLines="0" tabSelected="1" zoomScaleNormal="100" zoomScaleSheetLayoutView="100" workbookViewId="0">
      <selection activeCell="I10" sqref="I10"/>
    </sheetView>
  </sheetViews>
  <sheetFormatPr defaultRowHeight="15" outlineLevelRow="1" x14ac:dyDescent="0.25"/>
  <cols>
    <col min="1" max="1" width="40" style="34" customWidth="1"/>
    <col min="2" max="2" width="7.7109375" style="3" customWidth="1"/>
    <col min="3" max="3" width="13.140625" style="3" hidden="1" customWidth="1"/>
    <col min="4" max="4" width="11.42578125" style="45" customWidth="1"/>
    <col min="5" max="5" width="16.5703125" style="3" hidden="1" customWidth="1"/>
    <col min="6" max="6" width="10" style="45" customWidth="1"/>
    <col min="7" max="7" width="15.140625" style="20" hidden="1" customWidth="1"/>
    <col min="8" max="8" width="10.140625" style="20" customWidth="1"/>
    <col min="9" max="9" width="10.140625" style="52" customWidth="1"/>
    <col min="10" max="10" width="10.85546875" style="45" customWidth="1"/>
    <col min="11" max="11" width="8.42578125" style="3" customWidth="1"/>
    <col min="12" max="12" width="9.140625" style="45" customWidth="1"/>
    <col min="13" max="13" width="9.85546875" style="3" customWidth="1"/>
    <col min="14" max="14" width="15.5703125" style="38" hidden="1" customWidth="1"/>
    <col min="15" max="15" width="11.28515625" style="48" customWidth="1"/>
    <col min="16" max="16" width="15.5703125" style="48" hidden="1" customWidth="1"/>
    <col min="17" max="17" width="11.28515625" style="48" customWidth="1"/>
    <col min="18" max="16384" width="9.140625" style="3"/>
  </cols>
  <sheetData>
    <row r="1" spans="1:17" x14ac:dyDescent="0.25">
      <c r="A1" s="104"/>
      <c r="B1" s="105"/>
      <c r="C1" s="2"/>
      <c r="D1" s="43"/>
      <c r="E1" s="2"/>
      <c r="F1" s="43"/>
      <c r="G1" s="18"/>
      <c r="H1" s="18"/>
      <c r="I1" s="50"/>
      <c r="J1" s="43"/>
      <c r="K1" s="2"/>
      <c r="L1" s="154"/>
      <c r="M1" s="155"/>
      <c r="N1" s="2"/>
      <c r="O1" s="43"/>
      <c r="P1" s="43"/>
    </row>
    <row r="2" spans="1:17" ht="15.75" x14ac:dyDescent="0.25">
      <c r="A2" s="137" t="s">
        <v>110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</row>
    <row r="3" spans="1:17" ht="15.75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46"/>
      <c r="P3" s="46"/>
    </row>
    <row r="4" spans="1:17" x14ac:dyDescent="0.25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47"/>
      <c r="P4" s="47"/>
      <c r="Q4" s="95" t="s">
        <v>111</v>
      </c>
    </row>
    <row r="5" spans="1:17" s="32" customFormat="1" ht="23.25" customHeight="1" x14ac:dyDescent="0.2">
      <c r="A5" s="129" t="s">
        <v>1</v>
      </c>
      <c r="B5" s="131" t="s">
        <v>2</v>
      </c>
      <c r="C5" s="133" t="s">
        <v>105</v>
      </c>
      <c r="D5" s="135" t="s">
        <v>105</v>
      </c>
      <c r="E5" s="133" t="s">
        <v>52</v>
      </c>
      <c r="F5" s="135" t="s">
        <v>52</v>
      </c>
      <c r="G5" s="135" t="s">
        <v>115</v>
      </c>
      <c r="H5" s="135" t="s">
        <v>116</v>
      </c>
      <c r="I5" s="140" t="s">
        <v>106</v>
      </c>
      <c r="J5" s="139" t="s">
        <v>109</v>
      </c>
      <c r="K5" s="139"/>
      <c r="L5" s="139"/>
      <c r="M5" s="139"/>
      <c r="N5" s="139" t="s">
        <v>53</v>
      </c>
      <c r="O5" s="139"/>
      <c r="P5" s="139"/>
      <c r="Q5" s="139"/>
    </row>
    <row r="6" spans="1:17" s="32" customFormat="1" ht="21.75" customHeight="1" x14ac:dyDescent="0.2">
      <c r="A6" s="129"/>
      <c r="B6" s="131"/>
      <c r="C6" s="133"/>
      <c r="D6" s="135"/>
      <c r="E6" s="133"/>
      <c r="F6" s="135"/>
      <c r="G6" s="135"/>
      <c r="H6" s="135"/>
      <c r="I6" s="141"/>
      <c r="J6" s="126" t="s">
        <v>107</v>
      </c>
      <c r="K6" s="126"/>
      <c r="L6" s="156" t="s">
        <v>117</v>
      </c>
      <c r="M6" s="157"/>
      <c r="N6" s="139" t="s">
        <v>56</v>
      </c>
      <c r="O6" s="138" t="s">
        <v>56</v>
      </c>
      <c r="P6" s="139" t="s">
        <v>57</v>
      </c>
      <c r="Q6" s="138" t="s">
        <v>57</v>
      </c>
    </row>
    <row r="7" spans="1:17" s="32" customFormat="1" ht="21" customHeight="1" x14ac:dyDescent="0.2">
      <c r="A7" s="130"/>
      <c r="B7" s="132"/>
      <c r="C7" s="134"/>
      <c r="D7" s="136"/>
      <c r="E7" s="134"/>
      <c r="F7" s="136"/>
      <c r="G7" s="136"/>
      <c r="H7" s="136"/>
      <c r="I7" s="142"/>
      <c r="J7" s="49" t="s">
        <v>54</v>
      </c>
      <c r="K7" s="13" t="s">
        <v>55</v>
      </c>
      <c r="L7" s="158" t="s">
        <v>54</v>
      </c>
      <c r="M7" s="159" t="s">
        <v>55</v>
      </c>
      <c r="N7" s="139"/>
      <c r="O7" s="138"/>
      <c r="P7" s="139"/>
      <c r="Q7" s="138"/>
    </row>
    <row r="8" spans="1:17" s="12" customFormat="1" ht="14.25" x14ac:dyDescent="0.2">
      <c r="A8" s="53" t="s">
        <v>94</v>
      </c>
      <c r="B8" s="56" t="s">
        <v>4</v>
      </c>
      <c r="C8" s="35">
        <f>SUM(C9:C16)</f>
        <v>198473550.55000001</v>
      </c>
      <c r="D8" s="57">
        <f>SUM(D9:D16)</f>
        <v>198473.60000000001</v>
      </c>
      <c r="E8" s="58">
        <f t="shared" ref="E8:Q8" si="0">SUM(E9:E16)</f>
        <v>214981130.88999999</v>
      </c>
      <c r="F8" s="59">
        <f t="shared" ref="F8" si="1">SUM(F9:F16)</f>
        <v>214981.2</v>
      </c>
      <c r="G8" s="60">
        <v>206828736.63</v>
      </c>
      <c r="H8" s="59">
        <f>SUM(H9:H16)</f>
        <v>211706.7</v>
      </c>
      <c r="I8" s="61">
        <f>SUM(I9:I16)</f>
        <v>206828.80000000002</v>
      </c>
      <c r="J8" s="62">
        <f>I8-D8</f>
        <v>8355.2000000000116</v>
      </c>
      <c r="K8" s="57">
        <f>I8/D8*100</f>
        <v>104.20972864904957</v>
      </c>
      <c r="L8" s="160">
        <f>I8-H8</f>
        <v>-4877.8999999999942</v>
      </c>
      <c r="M8" s="161">
        <f>I8/H8*100</f>
        <v>97.695916095239312</v>
      </c>
      <c r="N8" s="63">
        <v>194921267.99000001</v>
      </c>
      <c r="O8" s="64">
        <f t="shared" ref="O8" si="2">SUM(O9:O16)</f>
        <v>194921.3</v>
      </c>
      <c r="P8" s="29">
        <f t="shared" ref="P8" si="3">SUM(P9:P16)</f>
        <v>196066309.95000002</v>
      </c>
      <c r="Q8" s="64">
        <f t="shared" si="0"/>
        <v>196066.3</v>
      </c>
    </row>
    <row r="9" spans="1:17" ht="36" outlineLevel="1" x14ac:dyDescent="0.25">
      <c r="A9" s="54" t="s">
        <v>59</v>
      </c>
      <c r="B9" s="65" t="s">
        <v>5</v>
      </c>
      <c r="C9" s="66">
        <v>2594536.86</v>
      </c>
      <c r="D9" s="67">
        <v>2594.6</v>
      </c>
      <c r="E9" s="68">
        <v>2971081.99</v>
      </c>
      <c r="F9" s="69">
        <v>2971.1</v>
      </c>
      <c r="G9" s="70">
        <v>3066027.04</v>
      </c>
      <c r="H9" s="69">
        <v>2971.1</v>
      </c>
      <c r="I9" s="71">
        <v>3066</v>
      </c>
      <c r="J9" s="72">
        <f t="shared" ref="J9:J55" si="4">I9-D9</f>
        <v>471.40000000000009</v>
      </c>
      <c r="K9" s="74">
        <f t="shared" ref="K9:K55" si="5">I9/D9*100</f>
        <v>118.16850381561706</v>
      </c>
      <c r="L9" s="164">
        <f t="shared" ref="L9:L55" si="6">I9-H9</f>
        <v>94.900000000000091</v>
      </c>
      <c r="M9" s="165">
        <f t="shared" ref="M9:M55" si="7">I9/H9*100</f>
        <v>103.19410319410321</v>
      </c>
      <c r="N9" s="70">
        <v>3225566.11</v>
      </c>
      <c r="O9" s="71">
        <v>3225.6</v>
      </c>
      <c r="P9" s="28">
        <v>3125566.11</v>
      </c>
      <c r="Q9" s="71">
        <v>3125.6</v>
      </c>
    </row>
    <row r="10" spans="1:17" ht="48" outlineLevel="1" x14ac:dyDescent="0.25">
      <c r="A10" s="54" t="s">
        <v>60</v>
      </c>
      <c r="B10" s="65" t="s">
        <v>6</v>
      </c>
      <c r="C10" s="66">
        <v>9063875.4199999999</v>
      </c>
      <c r="D10" s="67">
        <v>9063.9</v>
      </c>
      <c r="E10" s="68">
        <v>9507403.3300000001</v>
      </c>
      <c r="F10" s="69">
        <v>9507.4</v>
      </c>
      <c r="G10" s="70">
        <v>10045095.939999999</v>
      </c>
      <c r="H10" s="69">
        <v>9507.4</v>
      </c>
      <c r="I10" s="71">
        <v>10045.1</v>
      </c>
      <c r="J10" s="72">
        <f t="shared" si="4"/>
        <v>981.20000000000073</v>
      </c>
      <c r="K10" s="74">
        <f t="shared" si="5"/>
        <v>110.8253621509505</v>
      </c>
      <c r="L10" s="164">
        <f t="shared" si="6"/>
        <v>537.70000000000073</v>
      </c>
      <c r="M10" s="165">
        <f t="shared" si="7"/>
        <v>105.65559458947769</v>
      </c>
      <c r="N10" s="70">
        <v>10201839</v>
      </c>
      <c r="O10" s="71">
        <v>10201.799999999999</v>
      </c>
      <c r="P10" s="28">
        <v>10258839</v>
      </c>
      <c r="Q10" s="71">
        <v>10258.799999999999</v>
      </c>
    </row>
    <row r="11" spans="1:17" ht="48" outlineLevel="1" x14ac:dyDescent="0.25">
      <c r="A11" s="54" t="s">
        <v>61</v>
      </c>
      <c r="B11" s="65" t="s">
        <v>7</v>
      </c>
      <c r="C11" s="66">
        <v>94446794.219999999</v>
      </c>
      <c r="D11" s="67">
        <v>94446.8</v>
      </c>
      <c r="E11" s="68">
        <v>99692681.689999998</v>
      </c>
      <c r="F11" s="69">
        <v>99692.7</v>
      </c>
      <c r="G11" s="70">
        <v>101186737.71999998</v>
      </c>
      <c r="H11" s="69">
        <v>99692.7</v>
      </c>
      <c r="I11" s="71">
        <v>101186.8</v>
      </c>
      <c r="J11" s="72">
        <f t="shared" si="4"/>
        <v>6740</v>
      </c>
      <c r="K11" s="74">
        <f t="shared" si="5"/>
        <v>107.13629260070219</v>
      </c>
      <c r="L11" s="164">
        <f t="shared" si="6"/>
        <v>1494.1000000000058</v>
      </c>
      <c r="M11" s="165">
        <f t="shared" si="7"/>
        <v>101.49870552206932</v>
      </c>
      <c r="N11" s="70">
        <v>103020661.64999999</v>
      </c>
      <c r="O11" s="71">
        <v>103020.7</v>
      </c>
      <c r="P11" s="28">
        <v>103305313.60000001</v>
      </c>
      <c r="Q11" s="71">
        <v>103305.3</v>
      </c>
    </row>
    <row r="12" spans="1:17" outlineLevel="1" x14ac:dyDescent="0.25">
      <c r="A12" s="54" t="s">
        <v>62</v>
      </c>
      <c r="B12" s="65" t="s">
        <v>8</v>
      </c>
      <c r="C12" s="66">
        <v>42000</v>
      </c>
      <c r="D12" s="67">
        <v>42</v>
      </c>
      <c r="E12" s="68">
        <v>12080.64</v>
      </c>
      <c r="F12" s="69">
        <v>12.1</v>
      </c>
      <c r="G12" s="70">
        <v>11320</v>
      </c>
      <c r="H12" s="69">
        <v>12.1</v>
      </c>
      <c r="I12" s="71">
        <v>11.3</v>
      </c>
      <c r="J12" s="72">
        <f t="shared" si="4"/>
        <v>-30.7</v>
      </c>
      <c r="K12" s="74">
        <f t="shared" si="5"/>
        <v>26.904761904761909</v>
      </c>
      <c r="L12" s="164">
        <f t="shared" si="6"/>
        <v>-0.79999999999999893</v>
      </c>
      <c r="M12" s="165">
        <f t="shared" si="7"/>
        <v>93.388429752066131</v>
      </c>
      <c r="N12" s="70">
        <v>12197.64</v>
      </c>
      <c r="O12" s="71">
        <v>12.2</v>
      </c>
      <c r="P12" s="28">
        <v>111385.18</v>
      </c>
      <c r="Q12" s="71">
        <v>111.4</v>
      </c>
    </row>
    <row r="13" spans="1:17" ht="36" outlineLevel="1" x14ac:dyDescent="0.25">
      <c r="A13" s="54" t="s">
        <v>63</v>
      </c>
      <c r="B13" s="65" t="s">
        <v>9</v>
      </c>
      <c r="C13" s="66">
        <v>2173605.2599999998</v>
      </c>
      <c r="D13" s="67">
        <v>2173.6</v>
      </c>
      <c r="E13" s="68">
        <v>2373266.92</v>
      </c>
      <c r="F13" s="69">
        <v>2373.3000000000002</v>
      </c>
      <c r="G13" s="70">
        <v>2973155.23</v>
      </c>
      <c r="H13" s="69">
        <v>2373.3000000000002</v>
      </c>
      <c r="I13" s="71">
        <v>2973.2</v>
      </c>
      <c r="J13" s="72">
        <f t="shared" si="4"/>
        <v>799.59999999999991</v>
      </c>
      <c r="K13" s="74">
        <f t="shared" si="5"/>
        <v>136.7868973132131</v>
      </c>
      <c r="L13" s="164">
        <f t="shared" si="6"/>
        <v>599.89999999999964</v>
      </c>
      <c r="M13" s="165">
        <f t="shared" si="7"/>
        <v>125.27704040787089</v>
      </c>
      <c r="N13" s="70">
        <v>3035600.3899999997</v>
      </c>
      <c r="O13" s="71">
        <v>3035.6</v>
      </c>
      <c r="P13" s="28">
        <v>3041100.3899999997</v>
      </c>
      <c r="Q13" s="71">
        <v>3041.1</v>
      </c>
    </row>
    <row r="14" spans="1:17" outlineLevel="1" x14ac:dyDescent="0.25">
      <c r="A14" s="54" t="s">
        <v>64</v>
      </c>
      <c r="B14" s="65" t="s">
        <v>10</v>
      </c>
      <c r="C14" s="66">
        <v>1312500</v>
      </c>
      <c r="D14" s="67">
        <v>1312.5</v>
      </c>
      <c r="E14" s="68">
        <v>0</v>
      </c>
      <c r="F14" s="69">
        <v>0</v>
      </c>
      <c r="G14" s="70">
        <v>7960300</v>
      </c>
      <c r="H14" s="69">
        <v>0</v>
      </c>
      <c r="I14" s="71">
        <v>7960.3</v>
      </c>
      <c r="J14" s="72">
        <f t="shared" si="4"/>
        <v>6647.8</v>
      </c>
      <c r="K14" s="74">
        <f t="shared" si="5"/>
        <v>606.49904761904759</v>
      </c>
      <c r="L14" s="164">
        <f t="shared" si="6"/>
        <v>7960.3</v>
      </c>
      <c r="M14" s="165">
        <v>0</v>
      </c>
      <c r="N14" s="70">
        <v>0</v>
      </c>
      <c r="O14" s="71">
        <v>0</v>
      </c>
      <c r="P14" s="28">
        <v>0</v>
      </c>
      <c r="Q14" s="71">
        <v>0</v>
      </c>
    </row>
    <row r="15" spans="1:17" outlineLevel="1" x14ac:dyDescent="0.25">
      <c r="A15" s="54" t="s">
        <v>65</v>
      </c>
      <c r="B15" s="65" t="s">
        <v>11</v>
      </c>
      <c r="C15" s="66">
        <v>0</v>
      </c>
      <c r="D15" s="67">
        <v>0</v>
      </c>
      <c r="E15" s="68">
        <v>3000000</v>
      </c>
      <c r="F15" s="69">
        <v>3000</v>
      </c>
      <c r="G15" s="70">
        <v>3000000</v>
      </c>
      <c r="H15" s="69">
        <v>0</v>
      </c>
      <c r="I15" s="71">
        <v>3000</v>
      </c>
      <c r="J15" s="72">
        <f t="shared" si="4"/>
        <v>3000</v>
      </c>
      <c r="K15" s="74">
        <v>0</v>
      </c>
      <c r="L15" s="164">
        <f t="shared" si="6"/>
        <v>3000</v>
      </c>
      <c r="M15" s="165">
        <v>0</v>
      </c>
      <c r="N15" s="70">
        <v>3000000</v>
      </c>
      <c r="O15" s="71">
        <v>3000</v>
      </c>
      <c r="P15" s="28">
        <v>3000000</v>
      </c>
      <c r="Q15" s="71">
        <v>3000</v>
      </c>
    </row>
    <row r="16" spans="1:17" outlineLevel="1" x14ac:dyDescent="0.25">
      <c r="A16" s="54" t="s">
        <v>58</v>
      </c>
      <c r="B16" s="65" t="s">
        <v>12</v>
      </c>
      <c r="C16" s="66">
        <v>88840238.790000007</v>
      </c>
      <c r="D16" s="67">
        <v>88840.2</v>
      </c>
      <c r="E16" s="68">
        <v>97424616.319999993</v>
      </c>
      <c r="F16" s="69">
        <v>97424.6</v>
      </c>
      <c r="G16" s="70">
        <v>78586100.700000018</v>
      </c>
      <c r="H16" s="69">
        <v>97150.1</v>
      </c>
      <c r="I16" s="71">
        <v>78586.100000000006</v>
      </c>
      <c r="J16" s="72">
        <f t="shared" si="4"/>
        <v>-10254.099999999991</v>
      </c>
      <c r="K16" s="74">
        <f t="shared" si="5"/>
        <v>88.45781526831324</v>
      </c>
      <c r="L16" s="164">
        <f t="shared" si="6"/>
        <v>-18564</v>
      </c>
      <c r="M16" s="165">
        <f t="shared" si="7"/>
        <v>80.891424712892729</v>
      </c>
      <c r="N16" s="70">
        <v>72425403.200000003</v>
      </c>
      <c r="O16" s="71">
        <v>72425.399999999994</v>
      </c>
      <c r="P16" s="28">
        <v>73224105.670000002</v>
      </c>
      <c r="Q16" s="71">
        <v>73224.100000000006</v>
      </c>
    </row>
    <row r="17" spans="1:17" s="12" customFormat="1" ht="24" x14ac:dyDescent="0.2">
      <c r="A17" s="55" t="s">
        <v>95</v>
      </c>
      <c r="B17" s="75" t="s">
        <v>13</v>
      </c>
      <c r="C17" s="36">
        <f>SUM(C18:C20)</f>
        <v>11972053.5</v>
      </c>
      <c r="D17" s="76">
        <f>SUM(D18:D20)</f>
        <v>11972</v>
      </c>
      <c r="E17" s="63">
        <f t="shared" ref="E17:Q17" si="8">SUM(E18:E20)</f>
        <v>14406089.68</v>
      </c>
      <c r="F17" s="64">
        <f t="shared" ref="F17:H17" si="9">SUM(F18:F20)</f>
        <v>14406.1</v>
      </c>
      <c r="G17" s="77">
        <v>12594108.99</v>
      </c>
      <c r="H17" s="64">
        <f t="shared" si="9"/>
        <v>14406.1</v>
      </c>
      <c r="I17" s="78">
        <f t="shared" ref="I17" si="10">SUM(I18:I20)</f>
        <v>12594.1</v>
      </c>
      <c r="J17" s="62">
        <f t="shared" si="4"/>
        <v>622.10000000000036</v>
      </c>
      <c r="K17" s="57">
        <f t="shared" si="5"/>
        <v>105.19629134647511</v>
      </c>
      <c r="L17" s="160">
        <f t="shared" si="6"/>
        <v>-1812</v>
      </c>
      <c r="M17" s="161">
        <f t="shared" si="7"/>
        <v>87.421994849404072</v>
      </c>
      <c r="N17" s="63">
        <v>11665579.960000001</v>
      </c>
      <c r="O17" s="64">
        <f t="shared" ref="O17:P17" si="11">SUM(O18:O20)</f>
        <v>11665.6</v>
      </c>
      <c r="P17" s="29">
        <f t="shared" si="11"/>
        <v>11650216.960000001</v>
      </c>
      <c r="Q17" s="64">
        <f t="shared" si="8"/>
        <v>11650.2</v>
      </c>
    </row>
    <row r="18" spans="1:17" outlineLevel="1" x14ac:dyDescent="0.25">
      <c r="A18" s="54" t="s">
        <v>66</v>
      </c>
      <c r="B18" s="65" t="s">
        <v>14</v>
      </c>
      <c r="C18" s="66">
        <v>3982647.92</v>
      </c>
      <c r="D18" s="67">
        <v>3982.6</v>
      </c>
      <c r="E18" s="68">
        <v>4367475</v>
      </c>
      <c r="F18" s="69">
        <v>4367.5</v>
      </c>
      <c r="G18" s="70">
        <v>3655972</v>
      </c>
      <c r="H18" s="69">
        <v>4367.5</v>
      </c>
      <c r="I18" s="71">
        <v>3656</v>
      </c>
      <c r="J18" s="72">
        <f t="shared" si="4"/>
        <v>-326.59999999999991</v>
      </c>
      <c r="K18" s="74">
        <f t="shared" si="5"/>
        <v>91.79932707276653</v>
      </c>
      <c r="L18" s="164">
        <f t="shared" si="6"/>
        <v>-711.5</v>
      </c>
      <c r="M18" s="165">
        <f t="shared" si="7"/>
        <v>83.709215798511735</v>
      </c>
      <c r="N18" s="70">
        <v>2559742</v>
      </c>
      <c r="O18" s="71">
        <v>2559.8000000000002</v>
      </c>
      <c r="P18" s="28">
        <v>2542579</v>
      </c>
      <c r="Q18" s="71">
        <v>2542.6</v>
      </c>
    </row>
    <row r="19" spans="1:17" ht="36" outlineLevel="1" x14ac:dyDescent="0.25">
      <c r="A19" s="54" t="s">
        <v>67</v>
      </c>
      <c r="B19" s="65" t="s">
        <v>15</v>
      </c>
      <c r="C19" s="66">
        <v>7202970.9100000001</v>
      </c>
      <c r="D19" s="67">
        <v>7203</v>
      </c>
      <c r="E19" s="68">
        <v>7369214.6799999997</v>
      </c>
      <c r="F19" s="69">
        <v>7369.2</v>
      </c>
      <c r="G19" s="70">
        <v>7943736.9900000002</v>
      </c>
      <c r="H19" s="69">
        <v>7369.2</v>
      </c>
      <c r="I19" s="71">
        <v>7943.7</v>
      </c>
      <c r="J19" s="72">
        <f t="shared" si="4"/>
        <v>740.69999999999982</v>
      </c>
      <c r="K19" s="74">
        <f t="shared" si="5"/>
        <v>110.28321532694709</v>
      </c>
      <c r="L19" s="164">
        <f t="shared" si="6"/>
        <v>574.5</v>
      </c>
      <c r="M19" s="165">
        <f t="shared" si="7"/>
        <v>107.79596156977691</v>
      </c>
      <c r="N19" s="70">
        <v>8111437.96</v>
      </c>
      <c r="O19" s="71">
        <v>8111.4</v>
      </c>
      <c r="P19" s="28">
        <v>8111437.96</v>
      </c>
      <c r="Q19" s="71">
        <v>8111.4</v>
      </c>
    </row>
    <row r="20" spans="1:17" ht="24" outlineLevel="1" x14ac:dyDescent="0.25">
      <c r="A20" s="54" t="s">
        <v>68</v>
      </c>
      <c r="B20" s="65" t="s">
        <v>16</v>
      </c>
      <c r="C20" s="66">
        <v>786434.67</v>
      </c>
      <c r="D20" s="67">
        <v>786.4</v>
      </c>
      <c r="E20" s="68">
        <v>2669400</v>
      </c>
      <c r="F20" s="69">
        <v>2669.4</v>
      </c>
      <c r="G20" s="70">
        <v>994400</v>
      </c>
      <c r="H20" s="69">
        <v>2669.4</v>
      </c>
      <c r="I20" s="71">
        <v>994.4</v>
      </c>
      <c r="J20" s="72">
        <f t="shared" si="4"/>
        <v>208</v>
      </c>
      <c r="K20" s="74">
        <f t="shared" si="5"/>
        <v>126.44964394710072</v>
      </c>
      <c r="L20" s="164">
        <f t="shared" si="6"/>
        <v>-1675</v>
      </c>
      <c r="M20" s="165">
        <f t="shared" si="7"/>
        <v>37.251816887690111</v>
      </c>
      <c r="N20" s="70">
        <v>994400</v>
      </c>
      <c r="O20" s="71">
        <v>994.4</v>
      </c>
      <c r="P20" s="28">
        <v>996200</v>
      </c>
      <c r="Q20" s="71">
        <v>996.2</v>
      </c>
    </row>
    <row r="21" spans="1:17" s="12" customFormat="1" ht="14.25" x14ac:dyDescent="0.2">
      <c r="A21" s="55" t="s">
        <v>96</v>
      </c>
      <c r="B21" s="75" t="s">
        <v>17</v>
      </c>
      <c r="C21" s="36">
        <f>SUM(C22:C26)</f>
        <v>174625208.90999997</v>
      </c>
      <c r="D21" s="76">
        <f>SUM(D22:D26)</f>
        <v>174625.19999999998</v>
      </c>
      <c r="E21" s="63">
        <f t="shared" ref="E21:Q21" si="12">SUM(E22:E26)</f>
        <v>271036920.45999998</v>
      </c>
      <c r="F21" s="64">
        <f t="shared" ref="F21:H21" si="13">SUM(F22:F26)</f>
        <v>271036.90000000002</v>
      </c>
      <c r="G21" s="77">
        <v>252794449.37</v>
      </c>
      <c r="H21" s="64">
        <f t="shared" si="13"/>
        <v>271036.90000000002</v>
      </c>
      <c r="I21" s="78">
        <f t="shared" ref="I21" si="14">SUM(I22:I26)</f>
        <v>252794.5</v>
      </c>
      <c r="J21" s="62">
        <f t="shared" si="4"/>
        <v>78169.300000000017</v>
      </c>
      <c r="K21" s="57">
        <f t="shared" si="5"/>
        <v>144.76404321942081</v>
      </c>
      <c r="L21" s="160">
        <f t="shared" si="6"/>
        <v>-18242.400000000023</v>
      </c>
      <c r="M21" s="161">
        <f t="shared" si="7"/>
        <v>93.269403538780139</v>
      </c>
      <c r="N21" s="63">
        <v>208893140.18000001</v>
      </c>
      <c r="O21" s="64">
        <f t="shared" ref="O21:P21" si="15">SUM(O22:O26)</f>
        <v>208893.19999999998</v>
      </c>
      <c r="P21" s="29">
        <f t="shared" si="15"/>
        <v>210198422.38</v>
      </c>
      <c r="Q21" s="64">
        <f t="shared" si="12"/>
        <v>210198.39999999999</v>
      </c>
    </row>
    <row r="22" spans="1:17" outlineLevel="1" x14ac:dyDescent="0.25">
      <c r="A22" s="54" t="s">
        <v>69</v>
      </c>
      <c r="B22" s="65" t="s">
        <v>18</v>
      </c>
      <c r="C22" s="66">
        <v>7759961.3399999999</v>
      </c>
      <c r="D22" s="67">
        <v>7760</v>
      </c>
      <c r="E22" s="68">
        <v>10203950</v>
      </c>
      <c r="F22" s="69">
        <v>10203.9</v>
      </c>
      <c r="G22" s="70">
        <v>10395640</v>
      </c>
      <c r="H22" s="69">
        <v>10203.9</v>
      </c>
      <c r="I22" s="71">
        <v>10395.6</v>
      </c>
      <c r="J22" s="72">
        <f t="shared" si="4"/>
        <v>2635.6000000000004</v>
      </c>
      <c r="K22" s="74">
        <f t="shared" si="5"/>
        <v>133.96391752577318</v>
      </c>
      <c r="L22" s="164">
        <f t="shared" si="6"/>
        <v>191.70000000000073</v>
      </c>
      <c r="M22" s="165">
        <f t="shared" si="7"/>
        <v>101.87869344074325</v>
      </c>
      <c r="N22" s="70">
        <v>10945102.5</v>
      </c>
      <c r="O22" s="71">
        <v>10945.1</v>
      </c>
      <c r="P22" s="28">
        <v>10945882.5</v>
      </c>
      <c r="Q22" s="71">
        <v>10945.9</v>
      </c>
    </row>
    <row r="23" spans="1:17" outlineLevel="1" x14ac:dyDescent="0.25">
      <c r="A23" s="54" t="s">
        <v>70</v>
      </c>
      <c r="B23" s="65" t="s">
        <v>19</v>
      </c>
      <c r="C23" s="66">
        <v>20686125.949999999</v>
      </c>
      <c r="D23" s="67">
        <v>20686.099999999999</v>
      </c>
      <c r="E23" s="68">
        <v>19239369.280000001</v>
      </c>
      <c r="F23" s="69">
        <v>19239.400000000001</v>
      </c>
      <c r="G23" s="70">
        <v>20263768</v>
      </c>
      <c r="H23" s="69">
        <v>19239.400000000001</v>
      </c>
      <c r="I23" s="71">
        <v>20263.8</v>
      </c>
      <c r="J23" s="72">
        <f t="shared" si="4"/>
        <v>-422.29999999999927</v>
      </c>
      <c r="K23" s="74">
        <f t="shared" si="5"/>
        <v>97.958532541174989</v>
      </c>
      <c r="L23" s="164">
        <f t="shared" si="6"/>
        <v>1024.3999999999978</v>
      </c>
      <c r="M23" s="165">
        <f t="shared" si="7"/>
        <v>105.32449036872251</v>
      </c>
      <c r="N23" s="70">
        <v>20363768</v>
      </c>
      <c r="O23" s="71">
        <v>20363.8</v>
      </c>
      <c r="P23" s="28">
        <v>21711847.199999999</v>
      </c>
      <c r="Q23" s="71">
        <v>21711.8</v>
      </c>
    </row>
    <row r="24" spans="1:17" outlineLevel="1" x14ac:dyDescent="0.25">
      <c r="A24" s="54" t="s">
        <v>71</v>
      </c>
      <c r="B24" s="65" t="s">
        <v>20</v>
      </c>
      <c r="C24" s="66">
        <v>98822825.030000001</v>
      </c>
      <c r="D24" s="67">
        <v>98822.8</v>
      </c>
      <c r="E24" s="68">
        <v>186567611.24000001</v>
      </c>
      <c r="F24" s="69">
        <v>186567.6</v>
      </c>
      <c r="G24" s="70">
        <v>171524670.34</v>
      </c>
      <c r="H24" s="69">
        <v>186567.6</v>
      </c>
      <c r="I24" s="71">
        <v>171524.7</v>
      </c>
      <c r="J24" s="72">
        <f t="shared" si="4"/>
        <v>72701.900000000009</v>
      </c>
      <c r="K24" s="74">
        <f t="shared" si="5"/>
        <v>173.56794181099909</v>
      </c>
      <c r="L24" s="164">
        <f t="shared" si="6"/>
        <v>-15042.899999999994</v>
      </c>
      <c r="M24" s="165">
        <f t="shared" si="7"/>
        <v>91.937024435110928</v>
      </c>
      <c r="N24" s="70">
        <v>126155690</v>
      </c>
      <c r="O24" s="71">
        <v>126155.7</v>
      </c>
      <c r="P24" s="28">
        <v>126155690</v>
      </c>
      <c r="Q24" s="71">
        <v>126155.7</v>
      </c>
    </row>
    <row r="25" spans="1:17" outlineLevel="1" x14ac:dyDescent="0.25">
      <c r="A25" s="54" t="s">
        <v>72</v>
      </c>
      <c r="B25" s="65" t="s">
        <v>21</v>
      </c>
      <c r="C25" s="66">
        <v>23921957.23</v>
      </c>
      <c r="D25" s="67">
        <v>23922</v>
      </c>
      <c r="E25" s="68">
        <v>25022951.07</v>
      </c>
      <c r="F25" s="69">
        <v>25023</v>
      </c>
      <c r="G25" s="70">
        <v>25822461.329999998</v>
      </c>
      <c r="H25" s="69">
        <v>25023</v>
      </c>
      <c r="I25" s="71">
        <v>25822.5</v>
      </c>
      <c r="J25" s="72">
        <f t="shared" si="4"/>
        <v>1900.5</v>
      </c>
      <c r="K25" s="74">
        <f t="shared" si="5"/>
        <v>107.94456985201906</v>
      </c>
      <c r="L25" s="164">
        <f t="shared" si="6"/>
        <v>799.5</v>
      </c>
      <c r="M25" s="165">
        <f t="shared" si="7"/>
        <v>103.19506054429925</v>
      </c>
      <c r="N25" s="70">
        <v>26367775.420000006</v>
      </c>
      <c r="O25" s="71">
        <v>26367.8</v>
      </c>
      <c r="P25" s="28">
        <v>26367775.420000006</v>
      </c>
      <c r="Q25" s="71">
        <v>26367.8</v>
      </c>
    </row>
    <row r="26" spans="1:17" ht="24" outlineLevel="1" x14ac:dyDescent="0.25">
      <c r="A26" s="54" t="s">
        <v>73</v>
      </c>
      <c r="B26" s="65" t="s">
        <v>22</v>
      </c>
      <c r="C26" s="66">
        <v>23434339.359999999</v>
      </c>
      <c r="D26" s="67">
        <v>23434.3</v>
      </c>
      <c r="E26" s="68">
        <v>30003038.870000001</v>
      </c>
      <c r="F26" s="69">
        <v>30003</v>
      </c>
      <c r="G26" s="70">
        <v>24787909.699999999</v>
      </c>
      <c r="H26" s="69">
        <v>30003</v>
      </c>
      <c r="I26" s="71">
        <v>24787.9</v>
      </c>
      <c r="J26" s="72">
        <f t="shared" si="4"/>
        <v>1353.6000000000022</v>
      </c>
      <c r="K26" s="74">
        <f t="shared" si="5"/>
        <v>105.77614863682723</v>
      </c>
      <c r="L26" s="164">
        <f t="shared" si="6"/>
        <v>-5215.0999999999985</v>
      </c>
      <c r="M26" s="165">
        <f t="shared" si="7"/>
        <v>82.618071526180728</v>
      </c>
      <c r="N26" s="70">
        <v>25060804.259999998</v>
      </c>
      <c r="O26" s="71">
        <v>25060.799999999999</v>
      </c>
      <c r="P26" s="28">
        <v>25017227.259999998</v>
      </c>
      <c r="Q26" s="71">
        <v>25017.200000000001</v>
      </c>
    </row>
    <row r="27" spans="1:17" s="12" customFormat="1" ht="14.25" x14ac:dyDescent="0.2">
      <c r="A27" s="55" t="s">
        <v>97</v>
      </c>
      <c r="B27" s="75" t="s">
        <v>23</v>
      </c>
      <c r="C27" s="36">
        <f>SUM(C28:C31)</f>
        <v>164352777.62</v>
      </c>
      <c r="D27" s="76">
        <f>SUM(D28:D31)</f>
        <v>164352.79999999999</v>
      </c>
      <c r="E27" s="63">
        <f t="shared" ref="E27:Q27" si="16">SUM(E28:E31)</f>
        <v>201971354.66999999</v>
      </c>
      <c r="F27" s="64">
        <f t="shared" ref="F27:H27" si="17">SUM(F28:F31)</f>
        <v>201971.4</v>
      </c>
      <c r="G27" s="77">
        <v>201845598.06</v>
      </c>
      <c r="H27" s="64">
        <f t="shared" si="17"/>
        <v>201971.4</v>
      </c>
      <c r="I27" s="78">
        <f t="shared" ref="I27" si="18">SUM(I28:I31)</f>
        <v>201845.6</v>
      </c>
      <c r="J27" s="62">
        <f t="shared" si="4"/>
        <v>37492.800000000017</v>
      </c>
      <c r="K27" s="57">
        <f t="shared" si="5"/>
        <v>122.81238895838709</v>
      </c>
      <c r="L27" s="160">
        <f t="shared" si="6"/>
        <v>-125.79999999998836</v>
      </c>
      <c r="M27" s="161">
        <f t="shared" si="7"/>
        <v>99.937713953559765</v>
      </c>
      <c r="N27" s="63">
        <v>126808444.86</v>
      </c>
      <c r="O27" s="64">
        <f t="shared" ref="O27:P27" si="19">SUM(O28:O31)</f>
        <v>126808.4</v>
      </c>
      <c r="P27" s="29">
        <f t="shared" si="19"/>
        <v>125681318.14</v>
      </c>
      <c r="Q27" s="64">
        <f t="shared" si="16"/>
        <v>125681.3</v>
      </c>
    </row>
    <row r="28" spans="1:17" outlineLevel="1" x14ac:dyDescent="0.25">
      <c r="A28" s="54" t="s">
        <v>74</v>
      </c>
      <c r="B28" s="65" t="s">
        <v>24</v>
      </c>
      <c r="C28" s="66">
        <v>33273102.59</v>
      </c>
      <c r="D28" s="67">
        <v>33273.1</v>
      </c>
      <c r="E28" s="68">
        <v>39950520.270000003</v>
      </c>
      <c r="F28" s="69">
        <v>39950.5</v>
      </c>
      <c r="G28" s="70">
        <v>36640006</v>
      </c>
      <c r="H28" s="69">
        <v>39950.5</v>
      </c>
      <c r="I28" s="71">
        <v>36640</v>
      </c>
      <c r="J28" s="72">
        <f t="shared" si="4"/>
        <v>3366.9000000000015</v>
      </c>
      <c r="K28" s="74">
        <f t="shared" si="5"/>
        <v>110.11898500590567</v>
      </c>
      <c r="L28" s="164">
        <f t="shared" si="6"/>
        <v>-3310.5</v>
      </c>
      <c r="M28" s="165">
        <f t="shared" si="7"/>
        <v>91.713495450620144</v>
      </c>
      <c r="N28" s="70">
        <v>32139021.23</v>
      </c>
      <c r="O28" s="71">
        <v>32139</v>
      </c>
      <c r="P28" s="28">
        <v>32139021.23</v>
      </c>
      <c r="Q28" s="71">
        <v>32139</v>
      </c>
    </row>
    <row r="29" spans="1:17" outlineLevel="1" x14ac:dyDescent="0.25">
      <c r="A29" s="54" t="s">
        <v>75</v>
      </c>
      <c r="B29" s="65" t="s">
        <v>25</v>
      </c>
      <c r="C29" s="66">
        <v>19237298.949999999</v>
      </c>
      <c r="D29" s="67">
        <v>19237.3</v>
      </c>
      <c r="E29" s="68">
        <v>32835815.510000002</v>
      </c>
      <c r="F29" s="69">
        <v>32835.800000000003</v>
      </c>
      <c r="G29" s="70">
        <v>47725516.759999998</v>
      </c>
      <c r="H29" s="69">
        <v>32835.800000000003</v>
      </c>
      <c r="I29" s="71">
        <v>47725.5</v>
      </c>
      <c r="J29" s="72">
        <f t="shared" si="4"/>
        <v>28488.2</v>
      </c>
      <c r="K29" s="74">
        <f t="shared" si="5"/>
        <v>248.08834919661282</v>
      </c>
      <c r="L29" s="164">
        <f t="shared" si="6"/>
        <v>14889.699999999997</v>
      </c>
      <c r="M29" s="165">
        <f t="shared" si="7"/>
        <v>145.34593340195761</v>
      </c>
      <c r="N29" s="70">
        <v>24375500</v>
      </c>
      <c r="O29" s="71">
        <v>24375.5</v>
      </c>
      <c r="P29" s="28">
        <v>23485839.009999998</v>
      </c>
      <c r="Q29" s="71">
        <v>23485.8</v>
      </c>
    </row>
    <row r="30" spans="1:17" outlineLevel="1" x14ac:dyDescent="0.25">
      <c r="A30" s="54" t="s">
        <v>76</v>
      </c>
      <c r="B30" s="65" t="s">
        <v>26</v>
      </c>
      <c r="C30" s="66">
        <v>83800403.439999998</v>
      </c>
      <c r="D30" s="67">
        <v>83800.399999999994</v>
      </c>
      <c r="E30" s="68">
        <v>100516652.48</v>
      </c>
      <c r="F30" s="69">
        <v>100516.7</v>
      </c>
      <c r="G30" s="70">
        <v>88640356.189999998</v>
      </c>
      <c r="H30" s="69">
        <v>100516.7</v>
      </c>
      <c r="I30" s="71">
        <v>88640.4</v>
      </c>
      <c r="J30" s="72">
        <f t="shared" si="4"/>
        <v>4840</v>
      </c>
      <c r="K30" s="74">
        <f t="shared" si="5"/>
        <v>105.77562875594866</v>
      </c>
      <c r="L30" s="164">
        <f t="shared" si="6"/>
        <v>-11876.300000000003</v>
      </c>
      <c r="M30" s="165">
        <f t="shared" si="7"/>
        <v>88.184749399850972</v>
      </c>
      <c r="N30" s="70">
        <v>40874052.799999997</v>
      </c>
      <c r="O30" s="71">
        <v>40874</v>
      </c>
      <c r="P30" s="28">
        <v>40554253.509999998</v>
      </c>
      <c r="Q30" s="71">
        <v>40554.300000000003</v>
      </c>
    </row>
    <row r="31" spans="1:17" ht="24" outlineLevel="1" x14ac:dyDescent="0.25">
      <c r="A31" s="54" t="s">
        <v>77</v>
      </c>
      <c r="B31" s="65" t="s">
        <v>27</v>
      </c>
      <c r="C31" s="66">
        <v>28041972.640000001</v>
      </c>
      <c r="D31" s="67">
        <v>28042</v>
      </c>
      <c r="E31" s="68">
        <v>28668366.41</v>
      </c>
      <c r="F31" s="69">
        <v>28668.400000000001</v>
      </c>
      <c r="G31" s="70">
        <v>28839719.110000003</v>
      </c>
      <c r="H31" s="69">
        <v>28668.400000000001</v>
      </c>
      <c r="I31" s="71">
        <v>28839.7</v>
      </c>
      <c r="J31" s="72">
        <f t="shared" si="4"/>
        <v>797.70000000000073</v>
      </c>
      <c r="K31" s="74">
        <f t="shared" si="5"/>
        <v>102.84466157905999</v>
      </c>
      <c r="L31" s="164">
        <f t="shared" si="6"/>
        <v>171.29999999999927</v>
      </c>
      <c r="M31" s="165">
        <f t="shared" si="7"/>
        <v>100.59752201029706</v>
      </c>
      <c r="N31" s="70">
        <v>29419870.829999998</v>
      </c>
      <c r="O31" s="71">
        <v>29419.9</v>
      </c>
      <c r="P31" s="28">
        <v>29502204.389999997</v>
      </c>
      <c r="Q31" s="71">
        <v>29502.2</v>
      </c>
    </row>
    <row r="32" spans="1:17" s="12" customFormat="1" ht="14.25" x14ac:dyDescent="0.2">
      <c r="A32" s="55" t="s">
        <v>98</v>
      </c>
      <c r="B32" s="75" t="s">
        <v>28</v>
      </c>
      <c r="C32" s="36">
        <f>SUM(C33)</f>
        <v>523000</v>
      </c>
      <c r="D32" s="76">
        <f>SUM(D33)</f>
        <v>523</v>
      </c>
      <c r="E32" s="63">
        <f t="shared" ref="E32:Q32" si="20">SUM(E33)</f>
        <v>700000</v>
      </c>
      <c r="F32" s="64">
        <f t="shared" si="20"/>
        <v>700</v>
      </c>
      <c r="G32" s="77">
        <v>1200000</v>
      </c>
      <c r="H32" s="64">
        <f t="shared" si="20"/>
        <v>700</v>
      </c>
      <c r="I32" s="78">
        <f t="shared" si="20"/>
        <v>1200</v>
      </c>
      <c r="J32" s="62">
        <f t="shared" si="4"/>
        <v>677</v>
      </c>
      <c r="K32" s="57">
        <f t="shared" si="5"/>
        <v>229.44550669216062</v>
      </c>
      <c r="L32" s="160">
        <f t="shared" si="6"/>
        <v>500</v>
      </c>
      <c r="M32" s="161">
        <f t="shared" si="7"/>
        <v>171.42857142857142</v>
      </c>
      <c r="N32" s="63">
        <v>0</v>
      </c>
      <c r="O32" s="64">
        <f t="shared" si="20"/>
        <v>0</v>
      </c>
      <c r="P32" s="29">
        <f t="shared" si="20"/>
        <v>0</v>
      </c>
      <c r="Q32" s="64">
        <f t="shared" si="20"/>
        <v>0</v>
      </c>
    </row>
    <row r="33" spans="1:17" ht="24" outlineLevel="1" x14ac:dyDescent="0.25">
      <c r="A33" s="54" t="s">
        <v>78</v>
      </c>
      <c r="B33" s="65" t="s">
        <v>29</v>
      </c>
      <c r="C33" s="66">
        <v>523000</v>
      </c>
      <c r="D33" s="67">
        <v>523</v>
      </c>
      <c r="E33" s="68">
        <v>700000</v>
      </c>
      <c r="F33" s="69">
        <v>700</v>
      </c>
      <c r="G33" s="70">
        <v>1200000</v>
      </c>
      <c r="H33" s="69">
        <v>700</v>
      </c>
      <c r="I33" s="71">
        <v>1200</v>
      </c>
      <c r="J33" s="72">
        <f t="shared" si="4"/>
        <v>677</v>
      </c>
      <c r="K33" s="74">
        <f t="shared" si="5"/>
        <v>229.44550669216062</v>
      </c>
      <c r="L33" s="164">
        <f t="shared" si="6"/>
        <v>500</v>
      </c>
      <c r="M33" s="165">
        <f t="shared" si="7"/>
        <v>171.42857142857142</v>
      </c>
      <c r="N33" s="70">
        <v>0</v>
      </c>
      <c r="O33" s="71">
        <v>0</v>
      </c>
      <c r="P33" s="28">
        <v>0</v>
      </c>
      <c r="Q33" s="71">
        <v>0</v>
      </c>
    </row>
    <row r="34" spans="1:17" s="12" customFormat="1" ht="14.25" x14ac:dyDescent="0.2">
      <c r="A34" s="55" t="s">
        <v>99</v>
      </c>
      <c r="B34" s="75" t="s">
        <v>30</v>
      </c>
      <c r="C34" s="36">
        <f>SUM(C35:C39)</f>
        <v>1823075999.6700001</v>
      </c>
      <c r="D34" s="76">
        <f>SUM(D35:D39)</f>
        <v>1823075.9</v>
      </c>
      <c r="E34" s="63">
        <f t="shared" ref="E34:Q34" si="21">SUM(E35:E39)</f>
        <v>2254714146.5100007</v>
      </c>
      <c r="F34" s="64">
        <f t="shared" ref="F34:H34" si="22">SUM(F35:F39)</f>
        <v>2254714.0000000005</v>
      </c>
      <c r="G34" s="77">
        <v>2864658313.25</v>
      </c>
      <c r="H34" s="64">
        <f t="shared" si="22"/>
        <v>2254714.0000000005</v>
      </c>
      <c r="I34" s="78">
        <f t="shared" ref="I34" si="23">SUM(I35:I39)</f>
        <v>2864658.3000000003</v>
      </c>
      <c r="J34" s="62">
        <f t="shared" si="4"/>
        <v>1041582.4000000004</v>
      </c>
      <c r="K34" s="57">
        <f t="shared" si="5"/>
        <v>157.13324387646176</v>
      </c>
      <c r="L34" s="160">
        <f t="shared" si="6"/>
        <v>609944.29999999981</v>
      </c>
      <c r="M34" s="161">
        <f t="shared" si="7"/>
        <v>127.05195869631358</v>
      </c>
      <c r="N34" s="63">
        <v>2162207312.8800001</v>
      </c>
      <c r="O34" s="64">
        <f t="shared" ref="O34:P34" si="24">SUM(O35:O39)</f>
        <v>2162207.3000000003</v>
      </c>
      <c r="P34" s="29">
        <f t="shared" si="24"/>
        <v>2009589358.5699997</v>
      </c>
      <c r="Q34" s="64">
        <f t="shared" si="21"/>
        <v>2009589.4000000001</v>
      </c>
    </row>
    <row r="35" spans="1:17" outlineLevel="1" x14ac:dyDescent="0.25">
      <c r="A35" s="54" t="s">
        <v>79</v>
      </c>
      <c r="B35" s="65" t="s">
        <v>31</v>
      </c>
      <c r="C35" s="66">
        <v>832103471.71000004</v>
      </c>
      <c r="D35" s="67">
        <v>832103.5</v>
      </c>
      <c r="E35" s="68">
        <v>873259403.40999997</v>
      </c>
      <c r="F35" s="69">
        <v>873259.4</v>
      </c>
      <c r="G35" s="70">
        <v>1049690241.88</v>
      </c>
      <c r="H35" s="69">
        <v>873259.4</v>
      </c>
      <c r="I35" s="71">
        <v>1049690.2</v>
      </c>
      <c r="J35" s="72">
        <f t="shared" si="4"/>
        <v>217586.69999999995</v>
      </c>
      <c r="K35" s="74">
        <f t="shared" si="5"/>
        <v>126.14899468635812</v>
      </c>
      <c r="L35" s="164">
        <f t="shared" si="6"/>
        <v>176430.79999999993</v>
      </c>
      <c r="M35" s="165">
        <f t="shared" si="7"/>
        <v>120.20371037517603</v>
      </c>
      <c r="N35" s="70">
        <v>1085203403.8499999</v>
      </c>
      <c r="O35" s="71">
        <v>1085203.3999999999</v>
      </c>
      <c r="P35" s="28">
        <v>907116623.86999989</v>
      </c>
      <c r="Q35" s="71">
        <v>907116.6</v>
      </c>
    </row>
    <row r="36" spans="1:17" outlineLevel="1" x14ac:dyDescent="0.25">
      <c r="A36" s="54" t="s">
        <v>80</v>
      </c>
      <c r="B36" s="65" t="s">
        <v>32</v>
      </c>
      <c r="C36" s="66">
        <v>630542144.5</v>
      </c>
      <c r="D36" s="67">
        <v>630542.1</v>
      </c>
      <c r="E36" s="68">
        <v>1027608849.45</v>
      </c>
      <c r="F36" s="69">
        <v>1027608.8</v>
      </c>
      <c r="G36" s="70">
        <v>1458781979.5700002</v>
      </c>
      <c r="H36" s="69">
        <v>1027608.8</v>
      </c>
      <c r="I36" s="71">
        <v>1458782</v>
      </c>
      <c r="J36" s="72">
        <f t="shared" si="4"/>
        <v>828239.9</v>
      </c>
      <c r="K36" s="74">
        <f t="shared" si="5"/>
        <v>231.35362412755626</v>
      </c>
      <c r="L36" s="164">
        <f t="shared" si="6"/>
        <v>431173.19999999995</v>
      </c>
      <c r="M36" s="165">
        <f t="shared" si="7"/>
        <v>141.95888552141631</v>
      </c>
      <c r="N36" s="70">
        <v>711559515.78999984</v>
      </c>
      <c r="O36" s="71">
        <v>711559.5</v>
      </c>
      <c r="P36" s="28">
        <v>739440850.38999999</v>
      </c>
      <c r="Q36" s="71">
        <v>739440.9</v>
      </c>
    </row>
    <row r="37" spans="1:17" outlineLevel="1" x14ac:dyDescent="0.25">
      <c r="A37" s="54" t="s">
        <v>81</v>
      </c>
      <c r="B37" s="65" t="s">
        <v>33</v>
      </c>
      <c r="C37" s="66">
        <v>246820232.81999999</v>
      </c>
      <c r="D37" s="67">
        <v>246820.2</v>
      </c>
      <c r="E37" s="68">
        <v>249899235.28</v>
      </c>
      <c r="F37" s="69">
        <v>249899.2</v>
      </c>
      <c r="G37" s="70">
        <v>246023217.21000001</v>
      </c>
      <c r="H37" s="69">
        <v>249899.2</v>
      </c>
      <c r="I37" s="71">
        <v>246023.2</v>
      </c>
      <c r="J37" s="72">
        <f t="shared" si="4"/>
        <v>-797</v>
      </c>
      <c r="K37" s="74">
        <f t="shared" si="5"/>
        <v>99.677092879756188</v>
      </c>
      <c r="L37" s="164">
        <f t="shared" si="6"/>
        <v>-3876</v>
      </c>
      <c r="M37" s="165">
        <f t="shared" si="7"/>
        <v>98.448974626569424</v>
      </c>
      <c r="N37" s="70">
        <v>253261630.39000002</v>
      </c>
      <c r="O37" s="71">
        <v>253261.6</v>
      </c>
      <c r="P37" s="28">
        <v>251608112.73000002</v>
      </c>
      <c r="Q37" s="71">
        <v>251608.1</v>
      </c>
    </row>
    <row r="38" spans="1:17" outlineLevel="1" x14ac:dyDescent="0.25">
      <c r="A38" s="54" t="s">
        <v>82</v>
      </c>
      <c r="B38" s="65" t="s">
        <v>34</v>
      </c>
      <c r="C38" s="66">
        <v>9525440.4199999999</v>
      </c>
      <c r="D38" s="67">
        <v>9525.4</v>
      </c>
      <c r="E38" s="68">
        <v>11305625.59</v>
      </c>
      <c r="F38" s="69">
        <v>11305.6</v>
      </c>
      <c r="G38" s="70">
        <v>16783261.100000001</v>
      </c>
      <c r="H38" s="69">
        <v>11305.6</v>
      </c>
      <c r="I38" s="71">
        <v>16783.3</v>
      </c>
      <c r="J38" s="72">
        <f t="shared" si="4"/>
        <v>7257.9</v>
      </c>
      <c r="K38" s="74">
        <f t="shared" si="5"/>
        <v>176.19522539735863</v>
      </c>
      <c r="L38" s="164">
        <f t="shared" si="6"/>
        <v>5477.6999999999989</v>
      </c>
      <c r="M38" s="165">
        <f t="shared" si="7"/>
        <v>148.45121001981317</v>
      </c>
      <c r="N38" s="70">
        <v>16943055.57</v>
      </c>
      <c r="O38" s="71">
        <v>16943.099999999999</v>
      </c>
      <c r="P38" s="28">
        <v>16207592.75</v>
      </c>
      <c r="Q38" s="71">
        <v>16207.6</v>
      </c>
    </row>
    <row r="39" spans="1:17" outlineLevel="1" x14ac:dyDescent="0.25">
      <c r="A39" s="54" t="s">
        <v>83</v>
      </c>
      <c r="B39" s="65" t="s">
        <v>35</v>
      </c>
      <c r="C39" s="66">
        <v>104084710.22</v>
      </c>
      <c r="D39" s="67">
        <v>104084.7</v>
      </c>
      <c r="E39" s="68">
        <v>92641032.780000001</v>
      </c>
      <c r="F39" s="69">
        <v>92641</v>
      </c>
      <c r="G39" s="70">
        <v>93379613.49000001</v>
      </c>
      <c r="H39" s="69">
        <v>92641</v>
      </c>
      <c r="I39" s="71">
        <v>93379.6</v>
      </c>
      <c r="J39" s="72">
        <f t="shared" si="4"/>
        <v>-10705.099999999991</v>
      </c>
      <c r="K39" s="74">
        <f t="shared" si="5"/>
        <v>89.715010947814619</v>
      </c>
      <c r="L39" s="164">
        <f t="shared" si="6"/>
        <v>738.60000000000582</v>
      </c>
      <c r="M39" s="165">
        <f t="shared" si="7"/>
        <v>100.79727118662365</v>
      </c>
      <c r="N39" s="70">
        <v>95239707.280000001</v>
      </c>
      <c r="O39" s="71">
        <v>95239.7</v>
      </c>
      <c r="P39" s="28">
        <v>95216178.829999998</v>
      </c>
      <c r="Q39" s="71">
        <v>95216.2</v>
      </c>
    </row>
    <row r="40" spans="1:17" s="12" customFormat="1" ht="14.25" x14ac:dyDescent="0.2">
      <c r="A40" s="55" t="s">
        <v>100</v>
      </c>
      <c r="B40" s="75" t="s">
        <v>36</v>
      </c>
      <c r="C40" s="36">
        <f>SUM(C41:C42)</f>
        <v>234673115.13999999</v>
      </c>
      <c r="D40" s="76">
        <f>SUM(D41:D42)</f>
        <v>234673.09999999998</v>
      </c>
      <c r="E40" s="63">
        <f t="shared" ref="E40:Q40" si="25">SUM(E41:E42)</f>
        <v>247071467.18000001</v>
      </c>
      <c r="F40" s="64">
        <f t="shared" ref="F40:H40" si="26">SUM(F41:F42)</f>
        <v>247071.4</v>
      </c>
      <c r="G40" s="77">
        <v>248495232.54999998</v>
      </c>
      <c r="H40" s="64">
        <f t="shared" si="26"/>
        <v>247071.4</v>
      </c>
      <c r="I40" s="78">
        <f t="shared" ref="I40" si="27">SUM(I41:I42)</f>
        <v>248495.2</v>
      </c>
      <c r="J40" s="62">
        <f t="shared" si="4"/>
        <v>13822.100000000035</v>
      </c>
      <c r="K40" s="57">
        <f t="shared" si="5"/>
        <v>105.88993796050762</v>
      </c>
      <c r="L40" s="160">
        <f t="shared" si="6"/>
        <v>1423.8000000000175</v>
      </c>
      <c r="M40" s="161">
        <f t="shared" si="7"/>
        <v>100.57627066507902</v>
      </c>
      <c r="N40" s="63">
        <v>241343683.75999999</v>
      </c>
      <c r="O40" s="64">
        <f t="shared" ref="O40:P40" si="28">SUM(O41:O42)</f>
        <v>241343.7</v>
      </c>
      <c r="P40" s="29">
        <f t="shared" si="28"/>
        <v>240133986.75999999</v>
      </c>
      <c r="Q40" s="64">
        <f t="shared" si="25"/>
        <v>240134</v>
      </c>
    </row>
    <row r="41" spans="1:17" outlineLevel="1" x14ac:dyDescent="0.25">
      <c r="A41" s="54" t="s">
        <v>84</v>
      </c>
      <c r="B41" s="65" t="s">
        <v>37</v>
      </c>
      <c r="C41" s="66">
        <v>178517890.19</v>
      </c>
      <c r="D41" s="67">
        <v>178517.9</v>
      </c>
      <c r="E41" s="68">
        <v>203770842.55000001</v>
      </c>
      <c r="F41" s="69">
        <v>203770.8</v>
      </c>
      <c r="G41" s="70">
        <v>210248472.32999998</v>
      </c>
      <c r="H41" s="69">
        <v>203770.8</v>
      </c>
      <c r="I41" s="71">
        <v>210248.4</v>
      </c>
      <c r="J41" s="72">
        <f t="shared" si="4"/>
        <v>31730.5</v>
      </c>
      <c r="K41" s="74">
        <f t="shared" si="5"/>
        <v>117.77440805655903</v>
      </c>
      <c r="L41" s="164">
        <f t="shared" si="6"/>
        <v>6477.6000000000058</v>
      </c>
      <c r="M41" s="165">
        <f t="shared" si="7"/>
        <v>103.17886566671967</v>
      </c>
      <c r="N41" s="70">
        <v>202399985.63</v>
      </c>
      <c r="O41" s="71">
        <v>202400</v>
      </c>
      <c r="P41" s="28">
        <v>201190288.63</v>
      </c>
      <c r="Q41" s="71">
        <v>201190.3</v>
      </c>
    </row>
    <row r="42" spans="1:17" ht="24" outlineLevel="1" x14ac:dyDescent="0.25">
      <c r="A42" s="54" t="s">
        <v>85</v>
      </c>
      <c r="B42" s="65" t="s">
        <v>38</v>
      </c>
      <c r="C42" s="66">
        <v>56155224.950000003</v>
      </c>
      <c r="D42" s="67">
        <v>56155.199999999997</v>
      </c>
      <c r="E42" s="68">
        <v>43300624.630000003</v>
      </c>
      <c r="F42" s="69">
        <v>43300.6</v>
      </c>
      <c r="G42" s="70">
        <v>38246760.219999999</v>
      </c>
      <c r="H42" s="69">
        <v>43300.6</v>
      </c>
      <c r="I42" s="71">
        <v>38246.800000000003</v>
      </c>
      <c r="J42" s="72">
        <f t="shared" si="4"/>
        <v>-17908.399999999994</v>
      </c>
      <c r="K42" s="74">
        <f t="shared" si="5"/>
        <v>68.109097643673252</v>
      </c>
      <c r="L42" s="164">
        <f t="shared" si="6"/>
        <v>-5053.7999999999956</v>
      </c>
      <c r="M42" s="165">
        <f t="shared" si="7"/>
        <v>88.328568195359892</v>
      </c>
      <c r="N42" s="70">
        <v>38943698.129999995</v>
      </c>
      <c r="O42" s="71">
        <v>38943.699999999997</v>
      </c>
      <c r="P42" s="28">
        <v>38943698.129999995</v>
      </c>
      <c r="Q42" s="71">
        <v>38943.699999999997</v>
      </c>
    </row>
    <row r="43" spans="1:17" s="12" customFormat="1" ht="14.25" x14ac:dyDescent="0.2">
      <c r="A43" s="55" t="s">
        <v>101</v>
      </c>
      <c r="B43" s="75" t="s">
        <v>39</v>
      </c>
      <c r="C43" s="36">
        <f>SUM(C44:C47)</f>
        <v>76515856.560000002</v>
      </c>
      <c r="D43" s="76">
        <f>SUM(D44:D47)</f>
        <v>76515.899999999994</v>
      </c>
      <c r="E43" s="63">
        <f t="shared" ref="E43:Q43" si="29">SUM(E44:E47)</f>
        <v>85909398</v>
      </c>
      <c r="F43" s="64">
        <f t="shared" ref="F43:H43" si="30">SUM(F44:F47)</f>
        <v>85909.400000000009</v>
      </c>
      <c r="G43" s="77">
        <v>100927348</v>
      </c>
      <c r="H43" s="64">
        <f t="shared" si="30"/>
        <v>85909.400000000009</v>
      </c>
      <c r="I43" s="78">
        <f t="shared" ref="I43" si="31">SUM(I44:I47)</f>
        <v>100927.40000000001</v>
      </c>
      <c r="J43" s="62">
        <f t="shared" si="4"/>
        <v>24411.500000000015</v>
      </c>
      <c r="K43" s="57">
        <f t="shared" si="5"/>
        <v>131.90382652494449</v>
      </c>
      <c r="L43" s="160">
        <f t="shared" si="6"/>
        <v>15018</v>
      </c>
      <c r="M43" s="161">
        <f t="shared" si="7"/>
        <v>117.4812069459221</v>
      </c>
      <c r="N43" s="63">
        <v>93171566.829999998</v>
      </c>
      <c r="O43" s="64">
        <f t="shared" ref="O43:P43" si="32">SUM(O44:O47)</f>
        <v>93171.5</v>
      </c>
      <c r="P43" s="29">
        <f t="shared" si="32"/>
        <v>92344366.829999998</v>
      </c>
      <c r="Q43" s="64">
        <f t="shared" si="29"/>
        <v>92344.4</v>
      </c>
    </row>
    <row r="44" spans="1:17" outlineLevel="1" x14ac:dyDescent="0.25">
      <c r="A44" s="54" t="s">
        <v>86</v>
      </c>
      <c r="B44" s="65" t="s">
        <v>40</v>
      </c>
      <c r="C44" s="66">
        <v>5155624.51</v>
      </c>
      <c r="D44" s="67">
        <v>5155.6000000000004</v>
      </c>
      <c r="E44" s="68">
        <v>5519040</v>
      </c>
      <c r="F44" s="69">
        <v>5519</v>
      </c>
      <c r="G44" s="70">
        <v>6748720</v>
      </c>
      <c r="H44" s="69">
        <v>5519</v>
      </c>
      <c r="I44" s="71">
        <v>6748.7</v>
      </c>
      <c r="J44" s="72">
        <f t="shared" si="4"/>
        <v>1593.0999999999995</v>
      </c>
      <c r="K44" s="74">
        <f t="shared" si="5"/>
        <v>130.90038016913644</v>
      </c>
      <c r="L44" s="164">
        <f t="shared" si="6"/>
        <v>1229.6999999999998</v>
      </c>
      <c r="M44" s="165">
        <f t="shared" si="7"/>
        <v>122.28121036419641</v>
      </c>
      <c r="N44" s="70">
        <v>6899435.8300000001</v>
      </c>
      <c r="O44" s="71">
        <v>6899.4</v>
      </c>
      <c r="P44" s="28">
        <v>6899435.8300000001</v>
      </c>
      <c r="Q44" s="71">
        <v>6899.5</v>
      </c>
    </row>
    <row r="45" spans="1:17" outlineLevel="1" x14ac:dyDescent="0.25">
      <c r="A45" s="54" t="s">
        <v>87</v>
      </c>
      <c r="B45" s="65" t="s">
        <v>41</v>
      </c>
      <c r="C45" s="66">
        <v>11599183.15</v>
      </c>
      <c r="D45" s="67">
        <v>11599.2</v>
      </c>
      <c r="E45" s="68">
        <v>14000900</v>
      </c>
      <c r="F45" s="69">
        <v>14000.9</v>
      </c>
      <c r="G45" s="70">
        <v>14950800</v>
      </c>
      <c r="H45" s="69">
        <v>14000.9</v>
      </c>
      <c r="I45" s="71">
        <v>14950.8</v>
      </c>
      <c r="J45" s="72">
        <f t="shared" si="4"/>
        <v>3351.5999999999985</v>
      </c>
      <c r="K45" s="74">
        <f t="shared" si="5"/>
        <v>128.89509621353196</v>
      </c>
      <c r="L45" s="164">
        <f t="shared" si="6"/>
        <v>949.89999999999964</v>
      </c>
      <c r="M45" s="165">
        <f t="shared" si="7"/>
        <v>106.78456384946682</v>
      </c>
      <c r="N45" s="70">
        <v>15130200</v>
      </c>
      <c r="O45" s="71">
        <v>15130.2</v>
      </c>
      <c r="P45" s="28">
        <v>15134600</v>
      </c>
      <c r="Q45" s="71">
        <v>15134.6</v>
      </c>
    </row>
    <row r="46" spans="1:17" outlineLevel="1" x14ac:dyDescent="0.25">
      <c r="A46" s="54" t="s">
        <v>88</v>
      </c>
      <c r="B46" s="65" t="s">
        <v>42</v>
      </c>
      <c r="C46" s="66">
        <v>58897048.899999999</v>
      </c>
      <c r="D46" s="67">
        <v>58897.1</v>
      </c>
      <c r="E46" s="68">
        <v>65373800</v>
      </c>
      <c r="F46" s="69">
        <v>65373.8</v>
      </c>
      <c r="G46" s="70">
        <v>78814300</v>
      </c>
      <c r="H46" s="69">
        <v>65373.8</v>
      </c>
      <c r="I46" s="71">
        <v>78814.3</v>
      </c>
      <c r="J46" s="72">
        <f t="shared" si="4"/>
        <v>19917.200000000004</v>
      </c>
      <c r="K46" s="74">
        <f t="shared" si="5"/>
        <v>133.81694514670502</v>
      </c>
      <c r="L46" s="164">
        <f t="shared" si="6"/>
        <v>13440.5</v>
      </c>
      <c r="M46" s="165">
        <f t="shared" si="7"/>
        <v>120.55945960002326</v>
      </c>
      <c r="N46" s="70">
        <v>70701500</v>
      </c>
      <c r="O46" s="71">
        <v>70701.5</v>
      </c>
      <c r="P46" s="28">
        <v>69869900</v>
      </c>
      <c r="Q46" s="71">
        <v>69869.899999999994</v>
      </c>
    </row>
    <row r="47" spans="1:17" outlineLevel="1" x14ac:dyDescent="0.25">
      <c r="A47" s="54" t="s">
        <v>89</v>
      </c>
      <c r="B47" s="65" t="s">
        <v>43</v>
      </c>
      <c r="C47" s="66">
        <v>864000</v>
      </c>
      <c r="D47" s="67">
        <v>864</v>
      </c>
      <c r="E47" s="68">
        <v>1015658</v>
      </c>
      <c r="F47" s="69">
        <v>1015.7</v>
      </c>
      <c r="G47" s="70">
        <v>413528</v>
      </c>
      <c r="H47" s="69">
        <v>1015.7</v>
      </c>
      <c r="I47" s="71">
        <v>413.6</v>
      </c>
      <c r="J47" s="72">
        <f t="shared" si="4"/>
        <v>-450.4</v>
      </c>
      <c r="K47" s="74">
        <f t="shared" si="5"/>
        <v>47.870370370370374</v>
      </c>
      <c r="L47" s="164">
        <f t="shared" si="6"/>
        <v>-602.1</v>
      </c>
      <c r="M47" s="165">
        <f t="shared" si="7"/>
        <v>40.720685241705226</v>
      </c>
      <c r="N47" s="70">
        <v>440431</v>
      </c>
      <c r="O47" s="71">
        <v>440.4</v>
      </c>
      <c r="P47" s="28">
        <v>440431</v>
      </c>
      <c r="Q47" s="71">
        <v>440.4</v>
      </c>
    </row>
    <row r="48" spans="1:17" s="12" customFormat="1" ht="14.25" x14ac:dyDescent="0.2">
      <c r="A48" s="55" t="s">
        <v>102</v>
      </c>
      <c r="B48" s="75" t="s">
        <v>44</v>
      </c>
      <c r="C48" s="36">
        <f>C49</f>
        <v>2613385.75</v>
      </c>
      <c r="D48" s="76">
        <f>D49</f>
        <v>2613.4</v>
      </c>
      <c r="E48" s="63">
        <f t="shared" ref="E48:Q48" si="33">E49</f>
        <v>4588164.26</v>
      </c>
      <c r="F48" s="64">
        <f t="shared" si="33"/>
        <v>4588.2</v>
      </c>
      <c r="G48" s="77">
        <v>6531313.3800000008</v>
      </c>
      <c r="H48" s="64">
        <f t="shared" si="33"/>
        <v>4588.2</v>
      </c>
      <c r="I48" s="78">
        <f t="shared" si="33"/>
        <v>6531.3</v>
      </c>
      <c r="J48" s="62">
        <f t="shared" si="4"/>
        <v>3917.9</v>
      </c>
      <c r="K48" s="57">
        <f t="shared" si="5"/>
        <v>249.91581847401852</v>
      </c>
      <c r="L48" s="160">
        <f t="shared" si="6"/>
        <v>1943.1000000000004</v>
      </c>
      <c r="M48" s="161">
        <f t="shared" si="7"/>
        <v>142.3499411533935</v>
      </c>
      <c r="N48" s="63">
        <v>6229552.9800000004</v>
      </c>
      <c r="O48" s="64">
        <f t="shared" si="33"/>
        <v>6229.5</v>
      </c>
      <c r="P48" s="29">
        <f t="shared" si="33"/>
        <v>6234939.9800000004</v>
      </c>
      <c r="Q48" s="64">
        <f t="shared" si="33"/>
        <v>6234.9</v>
      </c>
    </row>
    <row r="49" spans="1:17" ht="24" outlineLevel="1" x14ac:dyDescent="0.25">
      <c r="A49" s="54" t="s">
        <v>90</v>
      </c>
      <c r="B49" s="65" t="s">
        <v>45</v>
      </c>
      <c r="C49" s="66">
        <v>2613385.75</v>
      </c>
      <c r="D49" s="67">
        <v>2613.4</v>
      </c>
      <c r="E49" s="68">
        <v>4588164.26</v>
      </c>
      <c r="F49" s="69">
        <v>4588.2</v>
      </c>
      <c r="G49" s="70">
        <v>6531313.3800000008</v>
      </c>
      <c r="H49" s="69">
        <v>4588.2</v>
      </c>
      <c r="I49" s="71">
        <v>6531.3</v>
      </c>
      <c r="J49" s="72">
        <f t="shared" si="4"/>
        <v>3917.9</v>
      </c>
      <c r="K49" s="74">
        <f t="shared" si="5"/>
        <v>249.91581847401852</v>
      </c>
      <c r="L49" s="164">
        <f t="shared" si="6"/>
        <v>1943.1000000000004</v>
      </c>
      <c r="M49" s="165">
        <f t="shared" si="7"/>
        <v>142.3499411533935</v>
      </c>
      <c r="N49" s="70">
        <v>6229552.9800000004</v>
      </c>
      <c r="O49" s="71">
        <v>6229.5</v>
      </c>
      <c r="P49" s="28">
        <v>6234939.9800000004</v>
      </c>
      <c r="Q49" s="71">
        <v>6234.9</v>
      </c>
    </row>
    <row r="50" spans="1:17" s="12" customFormat="1" ht="14.25" x14ac:dyDescent="0.2">
      <c r="A50" s="55" t="s">
        <v>103</v>
      </c>
      <c r="B50" s="75" t="s">
        <v>46</v>
      </c>
      <c r="C50" s="36">
        <f>C51+C52</f>
        <v>16521168.009999998</v>
      </c>
      <c r="D50" s="76">
        <f>D51+D52</f>
        <v>16521.2</v>
      </c>
      <c r="E50" s="63">
        <f t="shared" ref="E50:Q50" si="34">E51+E52</f>
        <v>11014952</v>
      </c>
      <c r="F50" s="64">
        <f t="shared" ref="F50:H50" si="35">F51+F52</f>
        <v>11015</v>
      </c>
      <c r="G50" s="77">
        <v>8805128.5899999999</v>
      </c>
      <c r="H50" s="64">
        <f t="shared" si="35"/>
        <v>11015</v>
      </c>
      <c r="I50" s="78">
        <f t="shared" ref="I50" si="36">I51+I52</f>
        <v>8805.1</v>
      </c>
      <c r="J50" s="62">
        <f t="shared" si="4"/>
        <v>-7716.1</v>
      </c>
      <c r="K50" s="57">
        <f t="shared" si="5"/>
        <v>53.29576544076702</v>
      </c>
      <c r="L50" s="160">
        <f t="shared" si="6"/>
        <v>-2209.8999999999996</v>
      </c>
      <c r="M50" s="161">
        <f t="shared" si="7"/>
        <v>79.937358147980035</v>
      </c>
      <c r="N50" s="63">
        <v>8968765.0700000003</v>
      </c>
      <c r="O50" s="64">
        <f t="shared" ref="O50:P50" si="37">O51+O52</f>
        <v>8968.7999999999993</v>
      </c>
      <c r="P50" s="29">
        <f t="shared" si="37"/>
        <v>8968765.0700000003</v>
      </c>
      <c r="Q50" s="64">
        <f t="shared" si="34"/>
        <v>8968.7999999999993</v>
      </c>
    </row>
    <row r="51" spans="1:17" outlineLevel="1" x14ac:dyDescent="0.25">
      <c r="A51" s="54" t="s">
        <v>91</v>
      </c>
      <c r="B51" s="65" t="s">
        <v>47</v>
      </c>
      <c r="C51" s="66">
        <v>5378069.7199999997</v>
      </c>
      <c r="D51" s="67">
        <v>5378.1</v>
      </c>
      <c r="E51" s="68">
        <v>843080</v>
      </c>
      <c r="F51" s="69">
        <v>843.1</v>
      </c>
      <c r="G51" s="70"/>
      <c r="H51" s="69">
        <v>843.1</v>
      </c>
      <c r="I51" s="71"/>
      <c r="J51" s="72">
        <f t="shared" si="4"/>
        <v>-5378.1</v>
      </c>
      <c r="K51" s="74">
        <f t="shared" si="5"/>
        <v>0</v>
      </c>
      <c r="L51" s="164">
        <f t="shared" si="6"/>
        <v>-843.1</v>
      </c>
      <c r="M51" s="165">
        <f t="shared" si="7"/>
        <v>0</v>
      </c>
      <c r="N51" s="70"/>
      <c r="O51" s="71"/>
      <c r="P51" s="28"/>
      <c r="Q51" s="71">
        <v>0</v>
      </c>
    </row>
    <row r="52" spans="1:17" outlineLevel="1" x14ac:dyDescent="0.25">
      <c r="A52" s="54" t="s">
        <v>92</v>
      </c>
      <c r="B52" s="65" t="s">
        <v>48</v>
      </c>
      <c r="C52" s="66">
        <v>11143098.289999999</v>
      </c>
      <c r="D52" s="67">
        <v>11143.1</v>
      </c>
      <c r="E52" s="68">
        <v>10171872</v>
      </c>
      <c r="F52" s="69">
        <v>10171.9</v>
      </c>
      <c r="G52" s="70">
        <v>8805128.5899999999</v>
      </c>
      <c r="H52" s="69">
        <v>10171.9</v>
      </c>
      <c r="I52" s="71">
        <v>8805.1</v>
      </c>
      <c r="J52" s="72">
        <f t="shared" si="4"/>
        <v>-2338</v>
      </c>
      <c r="K52" s="74">
        <f t="shared" si="5"/>
        <v>79.018406009099806</v>
      </c>
      <c r="L52" s="164">
        <f t="shared" si="6"/>
        <v>-1366.7999999999993</v>
      </c>
      <c r="M52" s="165">
        <f t="shared" si="7"/>
        <v>86.562982333683976</v>
      </c>
      <c r="N52" s="70">
        <v>8968765.0700000003</v>
      </c>
      <c r="O52" s="71">
        <v>8968.7999999999993</v>
      </c>
      <c r="P52" s="28">
        <v>8968765.0700000003</v>
      </c>
      <c r="Q52" s="71">
        <v>8968.7999999999993</v>
      </c>
    </row>
    <row r="53" spans="1:17" s="12" customFormat="1" ht="24" x14ac:dyDescent="0.2">
      <c r="A53" s="55" t="s">
        <v>104</v>
      </c>
      <c r="B53" s="75" t="s">
        <v>49</v>
      </c>
      <c r="C53" s="36">
        <f>C54</f>
        <v>8777326.0099999998</v>
      </c>
      <c r="D53" s="76">
        <f>D54</f>
        <v>8777.2999999999993</v>
      </c>
      <c r="E53" s="63">
        <f t="shared" ref="E53:Q53" si="38">E54</f>
        <v>17214692.940000001</v>
      </c>
      <c r="F53" s="64">
        <f t="shared" si="38"/>
        <v>17214.7</v>
      </c>
      <c r="G53" s="77">
        <v>17907131.469999999</v>
      </c>
      <c r="H53" s="64">
        <f t="shared" si="38"/>
        <v>17214.7</v>
      </c>
      <c r="I53" s="78">
        <f t="shared" si="38"/>
        <v>17907.099999999999</v>
      </c>
      <c r="J53" s="62">
        <f t="shared" si="4"/>
        <v>9129.7999999999993</v>
      </c>
      <c r="K53" s="57">
        <f t="shared" si="5"/>
        <v>204.01604137946748</v>
      </c>
      <c r="L53" s="160">
        <f t="shared" si="6"/>
        <v>692.39999999999782</v>
      </c>
      <c r="M53" s="161">
        <f t="shared" si="7"/>
        <v>104.02214386541732</v>
      </c>
      <c r="N53" s="63">
        <v>37263873.5</v>
      </c>
      <c r="O53" s="64">
        <f t="shared" si="38"/>
        <v>37263.9</v>
      </c>
      <c r="P53" s="29">
        <f t="shared" si="38"/>
        <v>42004768.770000003</v>
      </c>
      <c r="Q53" s="64">
        <f t="shared" si="38"/>
        <v>42004.800000000003</v>
      </c>
    </row>
    <row r="54" spans="1:17" ht="24" outlineLevel="1" x14ac:dyDescent="0.25">
      <c r="A54" s="54" t="s">
        <v>93</v>
      </c>
      <c r="B54" s="65" t="s">
        <v>50</v>
      </c>
      <c r="C54" s="66">
        <v>8777326.0099999998</v>
      </c>
      <c r="D54" s="67">
        <v>8777.2999999999993</v>
      </c>
      <c r="E54" s="68">
        <v>17214692.940000001</v>
      </c>
      <c r="F54" s="69">
        <v>17214.7</v>
      </c>
      <c r="G54" s="70">
        <v>17907131.469999999</v>
      </c>
      <c r="H54" s="69">
        <v>17214.7</v>
      </c>
      <c r="I54" s="71">
        <v>17907.099999999999</v>
      </c>
      <c r="J54" s="72">
        <f t="shared" si="4"/>
        <v>9129.7999999999993</v>
      </c>
      <c r="K54" s="74">
        <f t="shared" si="5"/>
        <v>204.01604137946748</v>
      </c>
      <c r="L54" s="164">
        <f t="shared" si="6"/>
        <v>692.39999999999782</v>
      </c>
      <c r="M54" s="165">
        <f t="shared" si="7"/>
        <v>104.02214386541732</v>
      </c>
      <c r="N54" s="70">
        <v>37263873.5</v>
      </c>
      <c r="O54" s="71">
        <v>37263.9</v>
      </c>
      <c r="P54" s="28">
        <v>42004768.770000003</v>
      </c>
      <c r="Q54" s="71">
        <v>42004.800000000003</v>
      </c>
    </row>
    <row r="55" spans="1:17" s="12" customFormat="1" ht="14.25" x14ac:dyDescent="0.2">
      <c r="A55" s="115" t="s">
        <v>51</v>
      </c>
      <c r="B55" s="116"/>
      <c r="C55" s="26">
        <f t="shared" ref="C55:D55" si="39">C53+C50+C48+C43+C40+C34+C32+C27+C21+C17+C8</f>
        <v>2712123441.7199998</v>
      </c>
      <c r="D55" s="79">
        <f t="shared" si="39"/>
        <v>2712123.4</v>
      </c>
      <c r="E55" s="37">
        <f>E53+E50+E48+E43+E40+E34+E32+E27+E21+E17+E8</f>
        <v>3323608316.5900006</v>
      </c>
      <c r="F55" s="79">
        <f>F53+F50+F48+F43+F40+F34+F32+F27+F21+F17+F8</f>
        <v>3323608.3000000007</v>
      </c>
      <c r="G55" s="37">
        <v>3922587360.2899995</v>
      </c>
      <c r="H55" s="79">
        <f>H53+H50+H48+H43+H40+H34+H32+H27+H21+H17+H8</f>
        <v>3320333.8000000007</v>
      </c>
      <c r="I55" s="79">
        <f t="shared" ref="I55" si="40">I53+I50+I48+I43+I40+I34+I32+I27+I21+I17+I8</f>
        <v>3922587.4000000004</v>
      </c>
      <c r="J55" s="62">
        <f t="shared" si="4"/>
        <v>1210464.0000000005</v>
      </c>
      <c r="K55" s="57">
        <f t="shared" si="5"/>
        <v>144.63159751506885</v>
      </c>
      <c r="L55" s="160">
        <f t="shared" si="6"/>
        <v>602253.59999999963</v>
      </c>
      <c r="M55" s="161">
        <f t="shared" si="7"/>
        <v>118.1383450061557</v>
      </c>
      <c r="N55" s="80">
        <v>3091473188.0100002</v>
      </c>
      <c r="O55" s="81">
        <f t="shared" ref="O55:P55" si="41">O53+O50+O48+O43+O40+O34+O32+O27+O21+O17+O8</f>
        <v>3091473.2</v>
      </c>
      <c r="P55" s="42">
        <f t="shared" si="41"/>
        <v>2942872453.4099994</v>
      </c>
      <c r="Q55" s="81">
        <f t="shared" ref="Q55" si="42">Q53+Q50+Q48+Q43+Q40+Q34+Q32+Q27+Q21+Q17+Q8</f>
        <v>2942872.5</v>
      </c>
    </row>
    <row r="56" spans="1:17" x14ac:dyDescent="0.25">
      <c r="A56" s="33"/>
      <c r="B56" s="2"/>
      <c r="C56" s="2"/>
      <c r="D56" s="43"/>
      <c r="E56" s="2"/>
      <c r="F56" s="43"/>
      <c r="G56" s="18"/>
      <c r="H56" s="18"/>
      <c r="I56" s="50"/>
      <c r="J56" s="43" t="s">
        <v>3</v>
      </c>
      <c r="K56" s="2"/>
      <c r="L56" s="154"/>
      <c r="M56" s="155"/>
      <c r="N56" s="2"/>
      <c r="O56" s="43"/>
      <c r="P56" s="43"/>
    </row>
    <row r="57" spans="1:17" x14ac:dyDescent="0.25">
      <c r="A57" s="113"/>
      <c r="B57" s="114"/>
      <c r="C57" s="8"/>
      <c r="D57" s="44"/>
      <c r="E57" s="8"/>
      <c r="F57" s="44"/>
      <c r="G57" s="19"/>
      <c r="H57" s="19"/>
      <c r="I57" s="51"/>
      <c r="J57" s="44"/>
      <c r="K57" s="8"/>
      <c r="L57" s="162"/>
      <c r="M57" s="163"/>
      <c r="N57" s="8"/>
      <c r="O57" s="44"/>
      <c r="P57" s="44"/>
    </row>
  </sheetData>
  <mergeCells count="23">
    <mergeCell ref="A55:B55"/>
    <mergeCell ref="A57:B57"/>
    <mergeCell ref="F5:F7"/>
    <mergeCell ref="O6:O7"/>
    <mergeCell ref="P6:P7"/>
    <mergeCell ref="I5:I7"/>
    <mergeCell ref="J5:M5"/>
    <mergeCell ref="N5:Q5"/>
    <mergeCell ref="J6:K6"/>
    <mergeCell ref="L6:M6"/>
    <mergeCell ref="N6:N7"/>
    <mergeCell ref="Q6:Q7"/>
    <mergeCell ref="H5:H7"/>
    <mergeCell ref="A1:B1"/>
    <mergeCell ref="A3:N3"/>
    <mergeCell ref="A4:N4"/>
    <mergeCell ref="A5:A7"/>
    <mergeCell ref="B5:B7"/>
    <mergeCell ref="C5:C7"/>
    <mergeCell ref="D5:D7"/>
    <mergeCell ref="E5:E7"/>
    <mergeCell ref="G5:G7"/>
    <mergeCell ref="A2:Q2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showGridLines="0" zoomScaleNormal="100" zoomScaleSheetLayoutView="100" workbookViewId="0">
      <selection activeCell="L17" sqref="L17"/>
    </sheetView>
  </sheetViews>
  <sheetFormatPr defaultRowHeight="15" outlineLevelRow="1" x14ac:dyDescent="0.25"/>
  <cols>
    <col min="1" max="1" width="40" style="34" customWidth="1"/>
    <col min="2" max="2" width="7.7109375" style="3" customWidth="1"/>
    <col min="3" max="3" width="13.140625" style="3" hidden="1" customWidth="1"/>
    <col min="4" max="4" width="11.42578125" style="45" customWidth="1"/>
    <col min="5" max="5" width="16.5703125" style="3" hidden="1" customWidth="1"/>
    <col min="6" max="6" width="10" style="45" customWidth="1"/>
    <col min="7" max="7" width="15.140625" style="20" hidden="1" customWidth="1"/>
    <col min="8" max="8" width="10" style="20" customWidth="1"/>
    <col min="9" max="9" width="10.140625" style="52" customWidth="1"/>
    <col min="10" max="10" width="9.7109375" style="45" customWidth="1"/>
    <col min="11" max="11" width="8.42578125" style="3" customWidth="1"/>
    <col min="12" max="12" width="10.140625" style="45" customWidth="1"/>
    <col min="13" max="13" width="7.7109375" style="3" customWidth="1"/>
    <col min="14" max="14" width="15.5703125" style="38" hidden="1" customWidth="1"/>
    <col min="15" max="15" width="11.28515625" style="48" customWidth="1"/>
    <col min="16" max="16" width="15.5703125" style="48" hidden="1" customWidth="1"/>
    <col min="17" max="17" width="11.28515625" style="48" customWidth="1"/>
    <col min="18" max="18" width="7.85546875" style="3" customWidth="1"/>
    <col min="19" max="16384" width="9.140625" style="3"/>
  </cols>
  <sheetData>
    <row r="1" spans="1:18" x14ac:dyDescent="0.25">
      <c r="A1" s="104"/>
      <c r="B1" s="105"/>
      <c r="C1" s="2"/>
      <c r="D1" s="43"/>
      <c r="E1" s="2"/>
      <c r="F1" s="43"/>
      <c r="G1" s="18"/>
      <c r="H1" s="18"/>
      <c r="I1" s="50"/>
      <c r="J1" s="43"/>
      <c r="K1" s="2"/>
      <c r="L1" s="43"/>
      <c r="M1" s="2"/>
      <c r="N1" s="2"/>
      <c r="O1" s="43"/>
      <c r="P1" s="43"/>
    </row>
    <row r="2" spans="1:18" ht="15.75" x14ac:dyDescent="0.25">
      <c r="A2" s="137" t="s">
        <v>112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</row>
    <row r="3" spans="1:18" ht="15.75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46"/>
      <c r="P3" s="46"/>
    </row>
    <row r="4" spans="1:18" x14ac:dyDescent="0.25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47"/>
      <c r="P4" s="47"/>
      <c r="Q4" s="146" t="s">
        <v>111</v>
      </c>
      <c r="R4" s="146"/>
    </row>
    <row r="5" spans="1:18" s="32" customFormat="1" ht="23.25" customHeight="1" x14ac:dyDescent="0.2">
      <c r="A5" s="129" t="s">
        <v>1</v>
      </c>
      <c r="B5" s="131" t="s">
        <v>2</v>
      </c>
      <c r="C5" s="133" t="s">
        <v>105</v>
      </c>
      <c r="D5" s="138" t="s">
        <v>105</v>
      </c>
      <c r="E5" s="139" t="s">
        <v>52</v>
      </c>
      <c r="F5" s="138" t="s">
        <v>52</v>
      </c>
      <c r="G5" s="151" t="s">
        <v>106</v>
      </c>
      <c r="H5" s="135" t="s">
        <v>116</v>
      </c>
      <c r="I5" s="140" t="s">
        <v>106</v>
      </c>
      <c r="J5" s="139" t="s">
        <v>109</v>
      </c>
      <c r="K5" s="139"/>
      <c r="L5" s="139"/>
      <c r="M5" s="139"/>
      <c r="N5" s="139" t="s">
        <v>53</v>
      </c>
      <c r="O5" s="139"/>
      <c r="P5" s="139"/>
      <c r="Q5" s="149"/>
      <c r="R5" s="145" t="s">
        <v>113</v>
      </c>
    </row>
    <row r="6" spans="1:18" s="32" customFormat="1" ht="21.75" customHeight="1" x14ac:dyDescent="0.2">
      <c r="A6" s="129"/>
      <c r="B6" s="131"/>
      <c r="C6" s="133"/>
      <c r="D6" s="138"/>
      <c r="E6" s="139"/>
      <c r="F6" s="138"/>
      <c r="G6" s="152"/>
      <c r="H6" s="135"/>
      <c r="I6" s="141"/>
      <c r="J6" s="126" t="s">
        <v>107</v>
      </c>
      <c r="K6" s="126"/>
      <c r="L6" s="143" t="s">
        <v>117</v>
      </c>
      <c r="M6" s="144"/>
      <c r="N6" s="139" t="s">
        <v>56</v>
      </c>
      <c r="O6" s="138" t="s">
        <v>56</v>
      </c>
      <c r="P6" s="139" t="s">
        <v>57</v>
      </c>
      <c r="Q6" s="150" t="s">
        <v>57</v>
      </c>
      <c r="R6" s="145"/>
    </row>
    <row r="7" spans="1:18" s="32" customFormat="1" ht="21" customHeight="1" x14ac:dyDescent="0.2">
      <c r="A7" s="130"/>
      <c r="B7" s="132"/>
      <c r="C7" s="134"/>
      <c r="D7" s="147"/>
      <c r="E7" s="148"/>
      <c r="F7" s="147"/>
      <c r="G7" s="153"/>
      <c r="H7" s="136"/>
      <c r="I7" s="142"/>
      <c r="J7" s="49" t="s">
        <v>54</v>
      </c>
      <c r="K7" s="13" t="s">
        <v>55</v>
      </c>
      <c r="L7" s="49" t="s">
        <v>54</v>
      </c>
      <c r="M7" s="14" t="s">
        <v>55</v>
      </c>
      <c r="N7" s="139"/>
      <c r="O7" s="138"/>
      <c r="P7" s="139"/>
      <c r="Q7" s="150"/>
      <c r="R7" s="145"/>
    </row>
    <row r="8" spans="1:18" x14ac:dyDescent="0.25">
      <c r="A8" s="82" t="s">
        <v>94</v>
      </c>
      <c r="B8" s="83" t="s">
        <v>4</v>
      </c>
      <c r="C8" s="73">
        <f>SUM(C9:C16)</f>
        <v>198473550.55000001</v>
      </c>
      <c r="D8" s="74">
        <f>SUM(D9:D16)</f>
        <v>198473.60000000001</v>
      </c>
      <c r="E8" s="84">
        <f t="shared" ref="E8:Q8" si="0">SUM(E9:E16)</f>
        <v>214981130.88999999</v>
      </c>
      <c r="F8" s="85">
        <f t="shared" si="0"/>
        <v>214981.2</v>
      </c>
      <c r="G8" s="86">
        <v>206828736.63</v>
      </c>
      <c r="H8" s="85">
        <f t="shared" ref="H8" si="1">SUM(H9:H16)</f>
        <v>211706.7</v>
      </c>
      <c r="I8" s="87">
        <f>SUM(I9:I16)</f>
        <v>206828.80000000002</v>
      </c>
      <c r="J8" s="72">
        <f>I8-D8</f>
        <v>8355.2000000000116</v>
      </c>
      <c r="K8" s="74">
        <f>I8/D8*100</f>
        <v>104.20972864904957</v>
      </c>
      <c r="L8" s="74">
        <f>I8-H8</f>
        <v>-4877.8999999999942</v>
      </c>
      <c r="M8" s="94">
        <f>I8/H8*100</f>
        <v>97.695916095239312</v>
      </c>
      <c r="N8" s="88">
        <v>194921267.99000001</v>
      </c>
      <c r="O8" s="89">
        <f t="shared" si="0"/>
        <v>194921.3</v>
      </c>
      <c r="P8" s="88">
        <v>196066309.95000002</v>
      </c>
      <c r="Q8" s="96">
        <f t="shared" si="0"/>
        <v>196066.3</v>
      </c>
      <c r="R8" s="101">
        <f>I8/I55*100</f>
        <v>5.2727646043017415</v>
      </c>
    </row>
    <row r="9" spans="1:18" ht="36" hidden="1" outlineLevel="1" x14ac:dyDescent="0.25">
      <c r="A9" s="54" t="s">
        <v>59</v>
      </c>
      <c r="B9" s="65" t="s">
        <v>5</v>
      </c>
      <c r="C9" s="66">
        <v>2594536.86</v>
      </c>
      <c r="D9" s="67">
        <v>2594.6</v>
      </c>
      <c r="E9" s="68">
        <v>2971081.99</v>
      </c>
      <c r="F9" s="69">
        <v>2971.1</v>
      </c>
      <c r="G9" s="70">
        <v>3066027.04</v>
      </c>
      <c r="H9" s="69">
        <v>2971.1</v>
      </c>
      <c r="I9" s="71">
        <v>3066</v>
      </c>
      <c r="J9" s="72">
        <f t="shared" ref="J9:J55" si="2">I9-D9</f>
        <v>471.40000000000009</v>
      </c>
      <c r="K9" s="74">
        <f t="shared" ref="K9:K55" si="3">I9/D9*100</f>
        <v>118.16850381561706</v>
      </c>
      <c r="L9" s="74">
        <f t="shared" ref="L9:L53" si="4">I9-H9</f>
        <v>94.900000000000091</v>
      </c>
      <c r="M9" s="94">
        <f t="shared" ref="M9:M55" si="5">I9/H9*100</f>
        <v>103.19410319410321</v>
      </c>
      <c r="N9" s="70">
        <v>3225566.11</v>
      </c>
      <c r="O9" s="71">
        <v>3225.6</v>
      </c>
      <c r="P9" s="70">
        <v>3125566.11</v>
      </c>
      <c r="Q9" s="97">
        <v>3125.6</v>
      </c>
      <c r="R9" s="100" t="e">
        <f>I9/I56*100</f>
        <v>#DIV/0!</v>
      </c>
    </row>
    <row r="10" spans="1:18" ht="48" hidden="1" outlineLevel="1" x14ac:dyDescent="0.25">
      <c r="A10" s="54" t="s">
        <v>60</v>
      </c>
      <c r="B10" s="65" t="s">
        <v>6</v>
      </c>
      <c r="C10" s="66">
        <v>9063875.4199999999</v>
      </c>
      <c r="D10" s="67">
        <v>9063.9</v>
      </c>
      <c r="E10" s="68">
        <v>9507403.3300000001</v>
      </c>
      <c r="F10" s="69">
        <v>9507.4</v>
      </c>
      <c r="G10" s="70">
        <v>10045095.939999999</v>
      </c>
      <c r="H10" s="69">
        <v>9507.4</v>
      </c>
      <c r="I10" s="71">
        <v>10045.1</v>
      </c>
      <c r="J10" s="72">
        <f t="shared" si="2"/>
        <v>981.20000000000073</v>
      </c>
      <c r="K10" s="74">
        <f t="shared" si="3"/>
        <v>110.8253621509505</v>
      </c>
      <c r="L10" s="74">
        <f t="shared" si="4"/>
        <v>537.70000000000073</v>
      </c>
      <c r="M10" s="94">
        <f t="shared" si="5"/>
        <v>105.65559458947769</v>
      </c>
      <c r="N10" s="70">
        <v>10201839</v>
      </c>
      <c r="O10" s="71">
        <v>10201.799999999999</v>
      </c>
      <c r="P10" s="70">
        <v>10258839</v>
      </c>
      <c r="Q10" s="97">
        <v>10258.799999999999</v>
      </c>
      <c r="R10" s="100" t="e">
        <f t="shared" ref="R10:R54" si="6">I10/I57*100</f>
        <v>#DIV/0!</v>
      </c>
    </row>
    <row r="11" spans="1:18" ht="48" hidden="1" outlineLevel="1" x14ac:dyDescent="0.25">
      <c r="A11" s="54" t="s">
        <v>61</v>
      </c>
      <c r="B11" s="65" t="s">
        <v>7</v>
      </c>
      <c r="C11" s="66">
        <v>94446794.219999999</v>
      </c>
      <c r="D11" s="67">
        <v>94446.8</v>
      </c>
      <c r="E11" s="68">
        <v>99692681.689999998</v>
      </c>
      <c r="F11" s="69">
        <v>99692.7</v>
      </c>
      <c r="G11" s="70">
        <v>101186737.71999998</v>
      </c>
      <c r="H11" s="69">
        <v>99692.7</v>
      </c>
      <c r="I11" s="71">
        <v>101186.8</v>
      </c>
      <c r="J11" s="72">
        <f t="shared" si="2"/>
        <v>6740</v>
      </c>
      <c r="K11" s="74">
        <f t="shared" si="3"/>
        <v>107.13629260070219</v>
      </c>
      <c r="L11" s="74">
        <f t="shared" si="4"/>
        <v>1494.1000000000058</v>
      </c>
      <c r="M11" s="94">
        <f t="shared" si="5"/>
        <v>101.49870552206932</v>
      </c>
      <c r="N11" s="70">
        <v>103020661.64999999</v>
      </c>
      <c r="O11" s="71">
        <v>103020.7</v>
      </c>
      <c r="P11" s="70">
        <v>103305313.60000001</v>
      </c>
      <c r="Q11" s="97">
        <v>103305.3</v>
      </c>
      <c r="R11" s="100" t="e">
        <f t="shared" si="6"/>
        <v>#DIV/0!</v>
      </c>
    </row>
    <row r="12" spans="1:18" hidden="1" outlineLevel="1" x14ac:dyDescent="0.25">
      <c r="A12" s="54" t="s">
        <v>62</v>
      </c>
      <c r="B12" s="65" t="s">
        <v>8</v>
      </c>
      <c r="C12" s="66">
        <v>42000</v>
      </c>
      <c r="D12" s="67">
        <v>42</v>
      </c>
      <c r="E12" s="68">
        <v>12080.64</v>
      </c>
      <c r="F12" s="69">
        <v>12.1</v>
      </c>
      <c r="G12" s="70">
        <v>11320</v>
      </c>
      <c r="H12" s="69">
        <v>12.1</v>
      </c>
      <c r="I12" s="71">
        <v>11.3</v>
      </c>
      <c r="J12" s="72">
        <f t="shared" si="2"/>
        <v>-30.7</v>
      </c>
      <c r="K12" s="74">
        <f t="shared" si="3"/>
        <v>26.904761904761909</v>
      </c>
      <c r="L12" s="74">
        <f t="shared" si="4"/>
        <v>-0.79999999999999893</v>
      </c>
      <c r="M12" s="94">
        <f t="shared" si="5"/>
        <v>93.388429752066131</v>
      </c>
      <c r="N12" s="70">
        <v>12197.64</v>
      </c>
      <c r="O12" s="71">
        <v>12.2</v>
      </c>
      <c r="P12" s="70">
        <v>111385.18</v>
      </c>
      <c r="Q12" s="97">
        <v>111.4</v>
      </c>
      <c r="R12" s="100" t="e">
        <f t="shared" si="6"/>
        <v>#DIV/0!</v>
      </c>
    </row>
    <row r="13" spans="1:18" ht="36" hidden="1" outlineLevel="1" x14ac:dyDescent="0.25">
      <c r="A13" s="54" t="s">
        <v>63</v>
      </c>
      <c r="B13" s="65" t="s">
        <v>9</v>
      </c>
      <c r="C13" s="66">
        <v>2173605.2599999998</v>
      </c>
      <c r="D13" s="67">
        <v>2173.6</v>
      </c>
      <c r="E13" s="68">
        <v>2373266.92</v>
      </c>
      <c r="F13" s="69">
        <v>2373.3000000000002</v>
      </c>
      <c r="G13" s="70">
        <v>2973155.23</v>
      </c>
      <c r="H13" s="69">
        <v>2373.3000000000002</v>
      </c>
      <c r="I13" s="71">
        <v>2973.2</v>
      </c>
      <c r="J13" s="72">
        <f t="shared" si="2"/>
        <v>799.59999999999991</v>
      </c>
      <c r="K13" s="74">
        <f t="shared" si="3"/>
        <v>136.7868973132131</v>
      </c>
      <c r="L13" s="74">
        <f t="shared" si="4"/>
        <v>599.89999999999964</v>
      </c>
      <c r="M13" s="94">
        <f t="shared" si="5"/>
        <v>125.27704040787089</v>
      </c>
      <c r="N13" s="70">
        <v>3035600.3899999997</v>
      </c>
      <c r="O13" s="71">
        <v>3035.6</v>
      </c>
      <c r="P13" s="70">
        <v>3041100.3899999997</v>
      </c>
      <c r="Q13" s="97">
        <v>3041.1</v>
      </c>
      <c r="R13" s="100" t="e">
        <f t="shared" si="6"/>
        <v>#DIV/0!</v>
      </c>
    </row>
    <row r="14" spans="1:18" hidden="1" outlineLevel="1" x14ac:dyDescent="0.25">
      <c r="A14" s="54" t="s">
        <v>64</v>
      </c>
      <c r="B14" s="65" t="s">
        <v>10</v>
      </c>
      <c r="C14" s="66">
        <v>1312500</v>
      </c>
      <c r="D14" s="67">
        <v>1312.5</v>
      </c>
      <c r="E14" s="68">
        <v>0</v>
      </c>
      <c r="F14" s="69">
        <v>0</v>
      </c>
      <c r="G14" s="70">
        <v>7960300</v>
      </c>
      <c r="H14" s="69">
        <v>0</v>
      </c>
      <c r="I14" s="71">
        <v>7960.3</v>
      </c>
      <c r="J14" s="72">
        <f t="shared" si="2"/>
        <v>6647.8</v>
      </c>
      <c r="K14" s="74">
        <f t="shared" si="3"/>
        <v>606.49904761904759</v>
      </c>
      <c r="L14" s="74">
        <f t="shared" si="4"/>
        <v>7960.3</v>
      </c>
      <c r="M14" s="94" t="e">
        <f t="shared" si="5"/>
        <v>#DIV/0!</v>
      </c>
      <c r="N14" s="70">
        <v>0</v>
      </c>
      <c r="O14" s="71">
        <v>0</v>
      </c>
      <c r="P14" s="70">
        <v>0</v>
      </c>
      <c r="Q14" s="97">
        <v>0</v>
      </c>
      <c r="R14" s="100" t="e">
        <f t="shared" si="6"/>
        <v>#DIV/0!</v>
      </c>
    </row>
    <row r="15" spans="1:18" hidden="1" outlineLevel="1" x14ac:dyDescent="0.25">
      <c r="A15" s="54" t="s">
        <v>65</v>
      </c>
      <c r="B15" s="65" t="s">
        <v>11</v>
      </c>
      <c r="C15" s="66">
        <v>0</v>
      </c>
      <c r="D15" s="67">
        <v>0</v>
      </c>
      <c r="E15" s="68">
        <v>3000000</v>
      </c>
      <c r="F15" s="69">
        <v>3000</v>
      </c>
      <c r="G15" s="70">
        <v>3000000</v>
      </c>
      <c r="H15" s="69">
        <v>0</v>
      </c>
      <c r="I15" s="71">
        <v>3000</v>
      </c>
      <c r="J15" s="72">
        <f t="shared" si="2"/>
        <v>3000</v>
      </c>
      <c r="K15" s="74" t="s">
        <v>114</v>
      </c>
      <c r="L15" s="74">
        <f t="shared" si="4"/>
        <v>3000</v>
      </c>
      <c r="M15" s="94" t="e">
        <f t="shared" si="5"/>
        <v>#DIV/0!</v>
      </c>
      <c r="N15" s="70">
        <v>3000000</v>
      </c>
      <c r="O15" s="71">
        <v>3000</v>
      </c>
      <c r="P15" s="70">
        <v>3000000</v>
      </c>
      <c r="Q15" s="97">
        <v>3000</v>
      </c>
      <c r="R15" s="100" t="e">
        <f t="shared" si="6"/>
        <v>#DIV/0!</v>
      </c>
    </row>
    <row r="16" spans="1:18" hidden="1" outlineLevel="1" x14ac:dyDescent="0.25">
      <c r="A16" s="54" t="s">
        <v>58</v>
      </c>
      <c r="B16" s="65" t="s">
        <v>12</v>
      </c>
      <c r="C16" s="66">
        <v>88840238.790000007</v>
      </c>
      <c r="D16" s="67">
        <v>88840.2</v>
      </c>
      <c r="E16" s="68">
        <v>97424616.319999993</v>
      </c>
      <c r="F16" s="69">
        <v>97424.6</v>
      </c>
      <c r="G16" s="70">
        <v>78586100.700000018</v>
      </c>
      <c r="H16" s="69">
        <v>97150.1</v>
      </c>
      <c r="I16" s="71">
        <v>78586.100000000006</v>
      </c>
      <c r="J16" s="72">
        <f t="shared" si="2"/>
        <v>-10254.099999999991</v>
      </c>
      <c r="K16" s="74">
        <f t="shared" si="3"/>
        <v>88.45781526831324</v>
      </c>
      <c r="L16" s="74">
        <f t="shared" si="4"/>
        <v>-18564</v>
      </c>
      <c r="M16" s="94">
        <f t="shared" si="5"/>
        <v>80.891424712892729</v>
      </c>
      <c r="N16" s="70">
        <v>72425403.200000003</v>
      </c>
      <c r="O16" s="71">
        <v>72425.399999999994</v>
      </c>
      <c r="P16" s="70">
        <v>73224105.670000002</v>
      </c>
      <c r="Q16" s="97">
        <v>73224.100000000006</v>
      </c>
      <c r="R16" s="100" t="e">
        <f t="shared" si="6"/>
        <v>#DIV/0!</v>
      </c>
    </row>
    <row r="17" spans="1:18" ht="24" collapsed="1" x14ac:dyDescent="0.25">
      <c r="A17" s="54" t="s">
        <v>95</v>
      </c>
      <c r="B17" s="65" t="s">
        <v>13</v>
      </c>
      <c r="C17" s="66">
        <f>SUM(C18:C20)</f>
        <v>11972053.5</v>
      </c>
      <c r="D17" s="67">
        <f>SUM(D18:D20)</f>
        <v>11972</v>
      </c>
      <c r="E17" s="88">
        <f t="shared" ref="E17:Q17" si="7">SUM(E18:E20)</f>
        <v>14406089.68</v>
      </c>
      <c r="F17" s="89">
        <f t="shared" si="7"/>
        <v>14406.1</v>
      </c>
      <c r="G17" s="90">
        <v>12594108.99</v>
      </c>
      <c r="H17" s="89">
        <f t="shared" ref="H17" si="8">SUM(H18:H20)</f>
        <v>14406.1</v>
      </c>
      <c r="I17" s="91">
        <f t="shared" si="7"/>
        <v>12594.1</v>
      </c>
      <c r="J17" s="72">
        <f t="shared" si="2"/>
        <v>622.10000000000036</v>
      </c>
      <c r="K17" s="74">
        <f t="shared" si="3"/>
        <v>105.19629134647511</v>
      </c>
      <c r="L17" s="74">
        <f t="shared" si="4"/>
        <v>-1812</v>
      </c>
      <c r="M17" s="94">
        <f t="shared" si="5"/>
        <v>87.421994849404072</v>
      </c>
      <c r="N17" s="88">
        <v>11665579.960000001</v>
      </c>
      <c r="O17" s="89">
        <f t="shared" si="7"/>
        <v>11665.6</v>
      </c>
      <c r="P17" s="88">
        <v>11650216.960000001</v>
      </c>
      <c r="Q17" s="96">
        <f t="shared" si="7"/>
        <v>11650.2</v>
      </c>
      <c r="R17" s="101">
        <f>I17/I55*100</f>
        <v>0.32106614119037857</v>
      </c>
    </row>
    <row r="18" spans="1:18" hidden="1" outlineLevel="1" x14ac:dyDescent="0.25">
      <c r="A18" s="54" t="s">
        <v>66</v>
      </c>
      <c r="B18" s="65" t="s">
        <v>14</v>
      </c>
      <c r="C18" s="66">
        <v>3982647.92</v>
      </c>
      <c r="D18" s="67">
        <v>3982.6</v>
      </c>
      <c r="E18" s="68">
        <v>4367475</v>
      </c>
      <c r="F18" s="69">
        <v>4367.5</v>
      </c>
      <c r="G18" s="70">
        <v>3655972</v>
      </c>
      <c r="H18" s="69">
        <v>4367.5</v>
      </c>
      <c r="I18" s="71">
        <v>3656</v>
      </c>
      <c r="J18" s="72">
        <f t="shared" si="2"/>
        <v>-326.59999999999991</v>
      </c>
      <c r="K18" s="74">
        <f t="shared" si="3"/>
        <v>91.79932707276653</v>
      </c>
      <c r="L18" s="74">
        <f t="shared" si="4"/>
        <v>-711.5</v>
      </c>
      <c r="M18" s="94">
        <f t="shared" si="5"/>
        <v>83.709215798511735</v>
      </c>
      <c r="N18" s="70">
        <v>2559742</v>
      </c>
      <c r="O18" s="71">
        <v>2559.8000000000002</v>
      </c>
      <c r="P18" s="70">
        <v>2542579</v>
      </c>
      <c r="Q18" s="97">
        <v>2542.6</v>
      </c>
      <c r="R18" s="101" t="e">
        <f t="shared" si="6"/>
        <v>#DIV/0!</v>
      </c>
    </row>
    <row r="19" spans="1:18" ht="36" hidden="1" outlineLevel="1" x14ac:dyDescent="0.25">
      <c r="A19" s="54" t="s">
        <v>67</v>
      </c>
      <c r="B19" s="65" t="s">
        <v>15</v>
      </c>
      <c r="C19" s="66">
        <v>7202970.9100000001</v>
      </c>
      <c r="D19" s="67">
        <v>7203</v>
      </c>
      <c r="E19" s="68">
        <v>7369214.6799999997</v>
      </c>
      <c r="F19" s="69">
        <v>7369.2</v>
      </c>
      <c r="G19" s="70">
        <v>7943736.9900000002</v>
      </c>
      <c r="H19" s="69">
        <v>7369.2</v>
      </c>
      <c r="I19" s="71">
        <v>7943.7</v>
      </c>
      <c r="J19" s="72">
        <f t="shared" si="2"/>
        <v>740.69999999999982</v>
      </c>
      <c r="K19" s="74">
        <f t="shared" si="3"/>
        <v>110.28321532694709</v>
      </c>
      <c r="L19" s="74">
        <f t="shared" si="4"/>
        <v>574.5</v>
      </c>
      <c r="M19" s="94">
        <f t="shared" si="5"/>
        <v>107.79596156977691</v>
      </c>
      <c r="N19" s="70">
        <v>8111437.96</v>
      </c>
      <c r="O19" s="71">
        <v>8111.4</v>
      </c>
      <c r="P19" s="70">
        <v>8111437.96</v>
      </c>
      <c r="Q19" s="97">
        <v>8111.4</v>
      </c>
      <c r="R19" s="101" t="e">
        <f t="shared" si="6"/>
        <v>#DIV/0!</v>
      </c>
    </row>
    <row r="20" spans="1:18" ht="24" hidden="1" outlineLevel="1" x14ac:dyDescent="0.25">
      <c r="A20" s="54" t="s">
        <v>68</v>
      </c>
      <c r="B20" s="65" t="s">
        <v>16</v>
      </c>
      <c r="C20" s="66">
        <v>786434.67</v>
      </c>
      <c r="D20" s="67">
        <v>786.4</v>
      </c>
      <c r="E20" s="68">
        <v>2669400</v>
      </c>
      <c r="F20" s="69">
        <v>2669.4</v>
      </c>
      <c r="G20" s="70">
        <v>994400</v>
      </c>
      <c r="H20" s="69">
        <v>2669.4</v>
      </c>
      <c r="I20" s="71">
        <v>994.4</v>
      </c>
      <c r="J20" s="72">
        <f t="shared" si="2"/>
        <v>208</v>
      </c>
      <c r="K20" s="74">
        <f t="shared" si="3"/>
        <v>126.44964394710072</v>
      </c>
      <c r="L20" s="74">
        <f t="shared" si="4"/>
        <v>-1675</v>
      </c>
      <c r="M20" s="94">
        <f t="shared" si="5"/>
        <v>37.251816887690111</v>
      </c>
      <c r="N20" s="70">
        <v>994400</v>
      </c>
      <c r="O20" s="71">
        <v>994.4</v>
      </c>
      <c r="P20" s="70">
        <v>996200</v>
      </c>
      <c r="Q20" s="97">
        <v>996.2</v>
      </c>
      <c r="R20" s="101" t="e">
        <f t="shared" si="6"/>
        <v>#DIV/0!</v>
      </c>
    </row>
    <row r="21" spans="1:18" collapsed="1" x14ac:dyDescent="0.25">
      <c r="A21" s="54" t="s">
        <v>96</v>
      </c>
      <c r="B21" s="65" t="s">
        <v>17</v>
      </c>
      <c r="C21" s="66">
        <f>SUM(C22:C26)</f>
        <v>174625208.90999997</v>
      </c>
      <c r="D21" s="67">
        <f>SUM(D22:D26)</f>
        <v>174625.19999999998</v>
      </c>
      <c r="E21" s="88">
        <f t="shared" ref="E21:Q21" si="9">SUM(E22:E26)</f>
        <v>271036920.45999998</v>
      </c>
      <c r="F21" s="89">
        <f t="shared" si="9"/>
        <v>271036.90000000002</v>
      </c>
      <c r="G21" s="90">
        <v>252794449.37</v>
      </c>
      <c r="H21" s="89">
        <f t="shared" ref="H21" si="10">SUM(H22:H26)</f>
        <v>271036.90000000002</v>
      </c>
      <c r="I21" s="91">
        <f t="shared" si="9"/>
        <v>252794.5</v>
      </c>
      <c r="J21" s="72">
        <f t="shared" si="2"/>
        <v>78169.300000000017</v>
      </c>
      <c r="K21" s="74">
        <f t="shared" si="3"/>
        <v>144.76404321942081</v>
      </c>
      <c r="L21" s="74">
        <f t="shared" si="4"/>
        <v>-18242.400000000023</v>
      </c>
      <c r="M21" s="94">
        <f t="shared" si="5"/>
        <v>93.269403538780139</v>
      </c>
      <c r="N21" s="88">
        <v>208893140.18000001</v>
      </c>
      <c r="O21" s="89">
        <f t="shared" si="9"/>
        <v>208893.19999999998</v>
      </c>
      <c r="P21" s="88">
        <v>210198422.38</v>
      </c>
      <c r="Q21" s="96">
        <f t="shared" si="9"/>
        <v>210198.39999999999</v>
      </c>
      <c r="R21" s="101">
        <f>I21/I55*100</f>
        <v>6.4445855304587978</v>
      </c>
    </row>
    <row r="22" spans="1:18" hidden="1" outlineLevel="1" x14ac:dyDescent="0.25">
      <c r="A22" s="54" t="s">
        <v>69</v>
      </c>
      <c r="B22" s="65" t="s">
        <v>18</v>
      </c>
      <c r="C22" s="66">
        <v>7759961.3399999999</v>
      </c>
      <c r="D22" s="67">
        <v>7760</v>
      </c>
      <c r="E22" s="68">
        <v>10203950</v>
      </c>
      <c r="F22" s="69">
        <v>10203.9</v>
      </c>
      <c r="G22" s="70">
        <v>10395640</v>
      </c>
      <c r="H22" s="69">
        <v>10203.9</v>
      </c>
      <c r="I22" s="71">
        <v>10395.6</v>
      </c>
      <c r="J22" s="72">
        <f t="shared" si="2"/>
        <v>2635.6000000000004</v>
      </c>
      <c r="K22" s="74">
        <f t="shared" si="3"/>
        <v>133.96391752577318</v>
      </c>
      <c r="L22" s="74">
        <f t="shared" si="4"/>
        <v>191.70000000000073</v>
      </c>
      <c r="M22" s="94">
        <f t="shared" si="5"/>
        <v>101.87869344074325</v>
      </c>
      <c r="N22" s="70">
        <v>10945102.5</v>
      </c>
      <c r="O22" s="71">
        <v>10945.1</v>
      </c>
      <c r="P22" s="70">
        <v>10945882.5</v>
      </c>
      <c r="Q22" s="97">
        <v>10945.9</v>
      </c>
      <c r="R22" s="101" t="e">
        <f t="shared" si="6"/>
        <v>#DIV/0!</v>
      </c>
    </row>
    <row r="23" spans="1:18" hidden="1" outlineLevel="1" x14ac:dyDescent="0.25">
      <c r="A23" s="54" t="s">
        <v>70</v>
      </c>
      <c r="B23" s="65" t="s">
        <v>19</v>
      </c>
      <c r="C23" s="66">
        <v>20686125.949999999</v>
      </c>
      <c r="D23" s="67">
        <v>20686.099999999999</v>
      </c>
      <c r="E23" s="68">
        <v>19239369.280000001</v>
      </c>
      <c r="F23" s="69">
        <v>19239.400000000001</v>
      </c>
      <c r="G23" s="70">
        <v>20263768</v>
      </c>
      <c r="H23" s="69">
        <v>19239.400000000001</v>
      </c>
      <c r="I23" s="71">
        <v>20263.8</v>
      </c>
      <c r="J23" s="72">
        <f t="shared" si="2"/>
        <v>-422.29999999999927</v>
      </c>
      <c r="K23" s="74">
        <f t="shared" si="3"/>
        <v>97.958532541174989</v>
      </c>
      <c r="L23" s="74">
        <f t="shared" si="4"/>
        <v>1024.3999999999978</v>
      </c>
      <c r="M23" s="94">
        <f t="shared" si="5"/>
        <v>105.32449036872251</v>
      </c>
      <c r="N23" s="70">
        <v>20363768</v>
      </c>
      <c r="O23" s="71">
        <v>20363.8</v>
      </c>
      <c r="P23" s="70">
        <v>21711847.199999999</v>
      </c>
      <c r="Q23" s="97">
        <v>21711.8</v>
      </c>
      <c r="R23" s="101" t="e">
        <f t="shared" si="6"/>
        <v>#DIV/0!</v>
      </c>
    </row>
    <row r="24" spans="1:18" hidden="1" outlineLevel="1" x14ac:dyDescent="0.25">
      <c r="A24" s="54" t="s">
        <v>71</v>
      </c>
      <c r="B24" s="65" t="s">
        <v>20</v>
      </c>
      <c r="C24" s="66">
        <v>98822825.030000001</v>
      </c>
      <c r="D24" s="67">
        <v>98822.8</v>
      </c>
      <c r="E24" s="68">
        <v>186567611.24000001</v>
      </c>
      <c r="F24" s="69">
        <v>186567.6</v>
      </c>
      <c r="G24" s="70">
        <v>171524670.34</v>
      </c>
      <c r="H24" s="69">
        <v>186567.6</v>
      </c>
      <c r="I24" s="71">
        <v>171524.7</v>
      </c>
      <c r="J24" s="72">
        <f t="shared" si="2"/>
        <v>72701.900000000009</v>
      </c>
      <c r="K24" s="74">
        <f t="shared" si="3"/>
        <v>173.56794181099909</v>
      </c>
      <c r="L24" s="74">
        <f t="shared" si="4"/>
        <v>-15042.899999999994</v>
      </c>
      <c r="M24" s="94">
        <f t="shared" si="5"/>
        <v>91.937024435110928</v>
      </c>
      <c r="N24" s="70">
        <v>126155690</v>
      </c>
      <c r="O24" s="71">
        <v>126155.7</v>
      </c>
      <c r="P24" s="70">
        <v>126155690</v>
      </c>
      <c r="Q24" s="97">
        <v>126155.7</v>
      </c>
      <c r="R24" s="101" t="e">
        <f t="shared" si="6"/>
        <v>#DIV/0!</v>
      </c>
    </row>
    <row r="25" spans="1:18" hidden="1" outlineLevel="1" x14ac:dyDescent="0.25">
      <c r="A25" s="54" t="s">
        <v>72</v>
      </c>
      <c r="B25" s="65" t="s">
        <v>21</v>
      </c>
      <c r="C25" s="66">
        <v>23921957.23</v>
      </c>
      <c r="D25" s="67">
        <v>23922</v>
      </c>
      <c r="E25" s="68">
        <v>25022951.07</v>
      </c>
      <c r="F25" s="69">
        <v>25023</v>
      </c>
      <c r="G25" s="70">
        <v>25822461.329999998</v>
      </c>
      <c r="H25" s="69">
        <v>25023</v>
      </c>
      <c r="I25" s="71">
        <v>25822.5</v>
      </c>
      <c r="J25" s="72">
        <f t="shared" si="2"/>
        <v>1900.5</v>
      </c>
      <c r="K25" s="74">
        <f t="shared" si="3"/>
        <v>107.94456985201906</v>
      </c>
      <c r="L25" s="74">
        <f t="shared" si="4"/>
        <v>799.5</v>
      </c>
      <c r="M25" s="94">
        <f t="shared" si="5"/>
        <v>103.19506054429925</v>
      </c>
      <c r="N25" s="70">
        <v>26367775.420000006</v>
      </c>
      <c r="O25" s="71">
        <v>26367.8</v>
      </c>
      <c r="P25" s="70">
        <v>26367775.420000006</v>
      </c>
      <c r="Q25" s="97">
        <v>26367.8</v>
      </c>
      <c r="R25" s="101" t="e">
        <f t="shared" si="6"/>
        <v>#DIV/0!</v>
      </c>
    </row>
    <row r="26" spans="1:18" ht="24" hidden="1" outlineLevel="1" x14ac:dyDescent="0.25">
      <c r="A26" s="54" t="s">
        <v>73</v>
      </c>
      <c r="B26" s="65" t="s">
        <v>22</v>
      </c>
      <c r="C26" s="66">
        <v>23434339.359999999</v>
      </c>
      <c r="D26" s="67">
        <v>23434.3</v>
      </c>
      <c r="E26" s="68">
        <v>30003038.870000001</v>
      </c>
      <c r="F26" s="69">
        <v>30003</v>
      </c>
      <c r="G26" s="70">
        <v>24787909.699999999</v>
      </c>
      <c r="H26" s="69">
        <v>30003</v>
      </c>
      <c r="I26" s="71">
        <v>24787.9</v>
      </c>
      <c r="J26" s="72">
        <f t="shared" si="2"/>
        <v>1353.6000000000022</v>
      </c>
      <c r="K26" s="74">
        <f t="shared" si="3"/>
        <v>105.77614863682723</v>
      </c>
      <c r="L26" s="74">
        <f t="shared" si="4"/>
        <v>-5215.0999999999985</v>
      </c>
      <c r="M26" s="94">
        <f t="shared" si="5"/>
        <v>82.618071526180728</v>
      </c>
      <c r="N26" s="70">
        <v>25060804.259999998</v>
      </c>
      <c r="O26" s="71">
        <v>25060.799999999999</v>
      </c>
      <c r="P26" s="70">
        <v>25017227.259999998</v>
      </c>
      <c r="Q26" s="97">
        <v>25017.200000000001</v>
      </c>
      <c r="R26" s="101" t="e">
        <f t="shared" si="6"/>
        <v>#DIV/0!</v>
      </c>
    </row>
    <row r="27" spans="1:18" collapsed="1" x14ac:dyDescent="0.25">
      <c r="A27" s="54" t="s">
        <v>97</v>
      </c>
      <c r="B27" s="65" t="s">
        <v>23</v>
      </c>
      <c r="C27" s="66">
        <f>SUM(C28:C31)</f>
        <v>164352777.62</v>
      </c>
      <c r="D27" s="67">
        <f>SUM(D28:D31)</f>
        <v>164352.79999999999</v>
      </c>
      <c r="E27" s="88">
        <f t="shared" ref="E27:Q27" si="11">SUM(E28:E31)</f>
        <v>201971354.66999999</v>
      </c>
      <c r="F27" s="89">
        <f t="shared" si="11"/>
        <v>201971.4</v>
      </c>
      <c r="G27" s="90">
        <v>201845598.06</v>
      </c>
      <c r="H27" s="89">
        <f t="shared" ref="H27" si="12">SUM(H28:H31)</f>
        <v>201971.4</v>
      </c>
      <c r="I27" s="91">
        <f t="shared" si="11"/>
        <v>201845.6</v>
      </c>
      <c r="J27" s="72">
        <f t="shared" si="2"/>
        <v>37492.800000000017</v>
      </c>
      <c r="K27" s="74">
        <f t="shared" si="3"/>
        <v>122.81238895838709</v>
      </c>
      <c r="L27" s="74">
        <f t="shared" si="4"/>
        <v>-125.79999999998836</v>
      </c>
      <c r="M27" s="94">
        <f t="shared" si="5"/>
        <v>99.937713953559765</v>
      </c>
      <c r="N27" s="88">
        <v>126808444.86</v>
      </c>
      <c r="O27" s="89">
        <f t="shared" si="11"/>
        <v>126808.4</v>
      </c>
      <c r="P27" s="88">
        <v>125681318.14</v>
      </c>
      <c r="Q27" s="96">
        <f t="shared" si="11"/>
        <v>125681.3</v>
      </c>
      <c r="R27" s="101">
        <f>I27/I55*100</f>
        <v>5.1457260072777471</v>
      </c>
    </row>
    <row r="28" spans="1:18" hidden="1" outlineLevel="1" x14ac:dyDescent="0.25">
      <c r="A28" s="54" t="s">
        <v>74</v>
      </c>
      <c r="B28" s="65" t="s">
        <v>24</v>
      </c>
      <c r="C28" s="66">
        <v>33273102.59</v>
      </c>
      <c r="D28" s="67">
        <v>33273.1</v>
      </c>
      <c r="E28" s="68">
        <v>39950520.270000003</v>
      </c>
      <c r="F28" s="69">
        <v>39950.5</v>
      </c>
      <c r="G28" s="70">
        <v>36640006</v>
      </c>
      <c r="H28" s="69">
        <v>39950.5</v>
      </c>
      <c r="I28" s="71">
        <v>36640</v>
      </c>
      <c r="J28" s="72">
        <f t="shared" si="2"/>
        <v>3366.9000000000015</v>
      </c>
      <c r="K28" s="74">
        <f t="shared" si="3"/>
        <v>110.11898500590567</v>
      </c>
      <c r="L28" s="74">
        <f t="shared" si="4"/>
        <v>-3310.5</v>
      </c>
      <c r="M28" s="94">
        <f t="shared" si="5"/>
        <v>91.713495450620144</v>
      </c>
      <c r="N28" s="70">
        <v>32139021.23</v>
      </c>
      <c r="O28" s="71">
        <v>32139</v>
      </c>
      <c r="P28" s="70">
        <v>32139021.23</v>
      </c>
      <c r="Q28" s="97">
        <v>32139</v>
      </c>
      <c r="R28" s="101" t="e">
        <f t="shared" si="6"/>
        <v>#DIV/0!</v>
      </c>
    </row>
    <row r="29" spans="1:18" hidden="1" outlineLevel="1" x14ac:dyDescent="0.25">
      <c r="A29" s="54" t="s">
        <v>75</v>
      </c>
      <c r="B29" s="65" t="s">
        <v>25</v>
      </c>
      <c r="C29" s="66">
        <v>19237298.949999999</v>
      </c>
      <c r="D29" s="67">
        <v>19237.3</v>
      </c>
      <c r="E29" s="68">
        <v>32835815.510000002</v>
      </c>
      <c r="F29" s="69">
        <v>32835.800000000003</v>
      </c>
      <c r="G29" s="70">
        <v>47725516.759999998</v>
      </c>
      <c r="H29" s="69">
        <v>32835.800000000003</v>
      </c>
      <c r="I29" s="71">
        <v>47725.5</v>
      </c>
      <c r="J29" s="72">
        <f t="shared" si="2"/>
        <v>28488.2</v>
      </c>
      <c r="K29" s="74">
        <f t="shared" si="3"/>
        <v>248.08834919661282</v>
      </c>
      <c r="L29" s="74">
        <f t="shared" si="4"/>
        <v>14889.699999999997</v>
      </c>
      <c r="M29" s="94">
        <f t="shared" si="5"/>
        <v>145.34593340195761</v>
      </c>
      <c r="N29" s="70">
        <v>24375500</v>
      </c>
      <c r="O29" s="71">
        <v>24375.5</v>
      </c>
      <c r="P29" s="70">
        <v>23485839.009999998</v>
      </c>
      <c r="Q29" s="97">
        <v>23485.8</v>
      </c>
      <c r="R29" s="101" t="e">
        <f t="shared" si="6"/>
        <v>#DIV/0!</v>
      </c>
    </row>
    <row r="30" spans="1:18" hidden="1" outlineLevel="1" x14ac:dyDescent="0.25">
      <c r="A30" s="54" t="s">
        <v>76</v>
      </c>
      <c r="B30" s="65" t="s">
        <v>26</v>
      </c>
      <c r="C30" s="66">
        <v>83800403.439999998</v>
      </c>
      <c r="D30" s="67">
        <v>83800.399999999994</v>
      </c>
      <c r="E30" s="68">
        <v>100516652.48</v>
      </c>
      <c r="F30" s="69">
        <v>100516.7</v>
      </c>
      <c r="G30" s="70">
        <v>88640356.189999998</v>
      </c>
      <c r="H30" s="69">
        <v>100516.7</v>
      </c>
      <c r="I30" s="71">
        <f>63640.4+25000</f>
        <v>88640.4</v>
      </c>
      <c r="J30" s="72">
        <f t="shared" si="2"/>
        <v>4840</v>
      </c>
      <c r="K30" s="74">
        <f t="shared" si="3"/>
        <v>105.77562875594866</v>
      </c>
      <c r="L30" s="74">
        <f t="shared" si="4"/>
        <v>-11876.300000000003</v>
      </c>
      <c r="M30" s="94">
        <f t="shared" si="5"/>
        <v>88.184749399850972</v>
      </c>
      <c r="N30" s="70">
        <v>40874052.799999997</v>
      </c>
      <c r="O30" s="71">
        <v>40874</v>
      </c>
      <c r="P30" s="70">
        <v>40554253.509999998</v>
      </c>
      <c r="Q30" s="97">
        <v>40554.300000000003</v>
      </c>
      <c r="R30" s="101" t="e">
        <f t="shared" si="6"/>
        <v>#DIV/0!</v>
      </c>
    </row>
    <row r="31" spans="1:18" ht="24" hidden="1" outlineLevel="1" x14ac:dyDescent="0.25">
      <c r="A31" s="54" t="s">
        <v>77</v>
      </c>
      <c r="B31" s="65" t="s">
        <v>27</v>
      </c>
      <c r="C31" s="66">
        <v>28041972.640000001</v>
      </c>
      <c r="D31" s="67">
        <v>28042</v>
      </c>
      <c r="E31" s="68">
        <v>28668366.41</v>
      </c>
      <c r="F31" s="69">
        <v>28668.400000000001</v>
      </c>
      <c r="G31" s="70">
        <v>28839719.110000003</v>
      </c>
      <c r="H31" s="69">
        <v>28668.400000000001</v>
      </c>
      <c r="I31" s="71">
        <v>28839.7</v>
      </c>
      <c r="J31" s="72">
        <f t="shared" si="2"/>
        <v>797.70000000000073</v>
      </c>
      <c r="K31" s="74">
        <f t="shared" si="3"/>
        <v>102.84466157905999</v>
      </c>
      <c r="L31" s="74">
        <f t="shared" si="4"/>
        <v>171.29999999999927</v>
      </c>
      <c r="M31" s="94">
        <f t="shared" si="5"/>
        <v>100.59752201029706</v>
      </c>
      <c r="N31" s="70">
        <v>29419870.829999998</v>
      </c>
      <c r="O31" s="71">
        <v>29419.9</v>
      </c>
      <c r="P31" s="70">
        <v>29502204.389999997</v>
      </c>
      <c r="Q31" s="97">
        <v>29502.2</v>
      </c>
      <c r="R31" s="101" t="e">
        <f t="shared" si="6"/>
        <v>#DIV/0!</v>
      </c>
    </row>
    <row r="32" spans="1:18" collapsed="1" x14ac:dyDescent="0.25">
      <c r="A32" s="54" t="s">
        <v>98</v>
      </c>
      <c r="B32" s="65" t="s">
        <v>28</v>
      </c>
      <c r="C32" s="66">
        <f>SUM(C33)</f>
        <v>523000</v>
      </c>
      <c r="D32" s="67">
        <f>SUM(D33)</f>
        <v>523</v>
      </c>
      <c r="E32" s="88">
        <f t="shared" ref="E32:Q32" si="13">SUM(E33)</f>
        <v>700000</v>
      </c>
      <c r="F32" s="89">
        <f t="shared" si="13"/>
        <v>700</v>
      </c>
      <c r="G32" s="90">
        <v>1200000</v>
      </c>
      <c r="H32" s="89">
        <f t="shared" si="13"/>
        <v>700</v>
      </c>
      <c r="I32" s="91">
        <f t="shared" si="13"/>
        <v>1200</v>
      </c>
      <c r="J32" s="72">
        <f t="shared" si="2"/>
        <v>677</v>
      </c>
      <c r="K32" s="74">
        <f t="shared" si="3"/>
        <v>229.44550669216062</v>
      </c>
      <c r="L32" s="74">
        <f t="shared" si="4"/>
        <v>500</v>
      </c>
      <c r="M32" s="94">
        <f t="shared" si="5"/>
        <v>171.42857142857142</v>
      </c>
      <c r="N32" s="88">
        <v>0</v>
      </c>
      <c r="O32" s="89">
        <f t="shared" si="13"/>
        <v>0</v>
      </c>
      <c r="P32" s="88">
        <v>0</v>
      </c>
      <c r="Q32" s="96">
        <f t="shared" si="13"/>
        <v>0</v>
      </c>
      <c r="R32" s="101">
        <f>I32/I55*100</f>
        <v>3.0592052582435764E-2</v>
      </c>
    </row>
    <row r="33" spans="1:18" ht="24" hidden="1" outlineLevel="1" x14ac:dyDescent="0.25">
      <c r="A33" s="54" t="s">
        <v>78</v>
      </c>
      <c r="B33" s="65" t="s">
        <v>29</v>
      </c>
      <c r="C33" s="66">
        <v>523000</v>
      </c>
      <c r="D33" s="67">
        <v>523</v>
      </c>
      <c r="E33" s="68">
        <v>700000</v>
      </c>
      <c r="F33" s="69">
        <v>700</v>
      </c>
      <c r="G33" s="70">
        <v>1200000</v>
      </c>
      <c r="H33" s="69">
        <v>700</v>
      </c>
      <c r="I33" s="71">
        <v>1200</v>
      </c>
      <c r="J33" s="72">
        <f t="shared" si="2"/>
        <v>677</v>
      </c>
      <c r="K33" s="74">
        <f t="shared" si="3"/>
        <v>229.44550669216062</v>
      </c>
      <c r="L33" s="74">
        <f t="shared" si="4"/>
        <v>500</v>
      </c>
      <c r="M33" s="94">
        <f t="shared" si="5"/>
        <v>171.42857142857142</v>
      </c>
      <c r="N33" s="70">
        <v>0</v>
      </c>
      <c r="O33" s="71">
        <v>0</v>
      </c>
      <c r="P33" s="70">
        <v>0</v>
      </c>
      <c r="Q33" s="97">
        <v>0</v>
      </c>
      <c r="R33" s="101" t="e">
        <f t="shared" si="6"/>
        <v>#DIV/0!</v>
      </c>
    </row>
    <row r="34" spans="1:18" collapsed="1" x14ac:dyDescent="0.25">
      <c r="A34" s="54" t="s">
        <v>99</v>
      </c>
      <c r="B34" s="65" t="s">
        <v>30</v>
      </c>
      <c r="C34" s="66">
        <f>SUM(C35:C39)</f>
        <v>1823075999.6700001</v>
      </c>
      <c r="D34" s="67">
        <f>SUM(D35:D39)</f>
        <v>1823075.9</v>
      </c>
      <c r="E34" s="88">
        <f t="shared" ref="E34:Q34" si="14">SUM(E35:E39)</f>
        <v>2254714146.5100007</v>
      </c>
      <c r="F34" s="89">
        <f t="shared" si="14"/>
        <v>2254714.0000000005</v>
      </c>
      <c r="G34" s="90">
        <v>2864658313.25</v>
      </c>
      <c r="H34" s="89">
        <f t="shared" ref="H34" si="15">SUM(H35:H39)</f>
        <v>2254714.0000000005</v>
      </c>
      <c r="I34" s="91">
        <f t="shared" si="14"/>
        <v>2864658.3000000003</v>
      </c>
      <c r="J34" s="72">
        <f t="shared" si="2"/>
        <v>1041582.4000000004</v>
      </c>
      <c r="K34" s="74">
        <f t="shared" si="3"/>
        <v>157.13324387646176</v>
      </c>
      <c r="L34" s="74">
        <f t="shared" si="4"/>
        <v>609944.29999999981</v>
      </c>
      <c r="M34" s="94">
        <f t="shared" si="5"/>
        <v>127.05195869631358</v>
      </c>
      <c r="N34" s="88">
        <v>2162207312.8800001</v>
      </c>
      <c r="O34" s="89">
        <f t="shared" si="14"/>
        <v>2162207.3000000003</v>
      </c>
      <c r="P34" s="88">
        <v>2009589358.5699997</v>
      </c>
      <c r="Q34" s="96">
        <f t="shared" si="14"/>
        <v>2009589.4000000001</v>
      </c>
      <c r="R34" s="101">
        <f>I34/I55*100</f>
        <v>73.02981445359255</v>
      </c>
    </row>
    <row r="35" spans="1:18" hidden="1" outlineLevel="1" x14ac:dyDescent="0.25">
      <c r="A35" s="54" t="s">
        <v>79</v>
      </c>
      <c r="B35" s="65" t="s">
        <v>31</v>
      </c>
      <c r="C35" s="66">
        <v>832103471.71000004</v>
      </c>
      <c r="D35" s="67">
        <v>832103.5</v>
      </c>
      <c r="E35" s="68">
        <v>873259403.40999997</v>
      </c>
      <c r="F35" s="69">
        <v>873259.4</v>
      </c>
      <c r="G35" s="70">
        <v>1049690241.88</v>
      </c>
      <c r="H35" s="69">
        <v>873259.4</v>
      </c>
      <c r="I35" s="71">
        <v>1049690.2</v>
      </c>
      <c r="J35" s="72">
        <f t="shared" si="2"/>
        <v>217586.69999999995</v>
      </c>
      <c r="K35" s="74">
        <f t="shared" si="3"/>
        <v>126.14899468635812</v>
      </c>
      <c r="L35" s="74">
        <f t="shared" si="4"/>
        <v>176430.79999999993</v>
      </c>
      <c r="M35" s="94">
        <f t="shared" si="5"/>
        <v>120.20371037517603</v>
      </c>
      <c r="N35" s="70">
        <v>1085203403.8499999</v>
      </c>
      <c r="O35" s="71">
        <v>1085203.3999999999</v>
      </c>
      <c r="P35" s="70">
        <v>907116623.86999989</v>
      </c>
      <c r="Q35" s="97">
        <v>907116.6</v>
      </c>
      <c r="R35" s="101" t="e">
        <f t="shared" si="6"/>
        <v>#DIV/0!</v>
      </c>
    </row>
    <row r="36" spans="1:18" hidden="1" outlineLevel="1" x14ac:dyDescent="0.25">
      <c r="A36" s="54" t="s">
        <v>80</v>
      </c>
      <c r="B36" s="65" t="s">
        <v>32</v>
      </c>
      <c r="C36" s="66">
        <v>630542144.5</v>
      </c>
      <c r="D36" s="67">
        <v>630542.1</v>
      </c>
      <c r="E36" s="68">
        <v>1027608849.45</v>
      </c>
      <c r="F36" s="69">
        <v>1027608.8</v>
      </c>
      <c r="G36" s="70">
        <v>1458781979.5700002</v>
      </c>
      <c r="H36" s="69">
        <v>1027608.8</v>
      </c>
      <c r="I36" s="71">
        <v>1458782</v>
      </c>
      <c r="J36" s="72">
        <f t="shared" si="2"/>
        <v>828239.9</v>
      </c>
      <c r="K36" s="74">
        <f t="shared" si="3"/>
        <v>231.35362412755626</v>
      </c>
      <c r="L36" s="74">
        <f t="shared" si="4"/>
        <v>431173.19999999995</v>
      </c>
      <c r="M36" s="94">
        <f t="shared" si="5"/>
        <v>141.95888552141631</v>
      </c>
      <c r="N36" s="70">
        <v>711559515.78999984</v>
      </c>
      <c r="O36" s="71">
        <v>711559.5</v>
      </c>
      <c r="P36" s="70">
        <v>739440850.38999999</v>
      </c>
      <c r="Q36" s="97">
        <v>739440.9</v>
      </c>
      <c r="R36" s="101" t="e">
        <f t="shared" si="6"/>
        <v>#DIV/0!</v>
      </c>
    </row>
    <row r="37" spans="1:18" hidden="1" outlineLevel="1" x14ac:dyDescent="0.25">
      <c r="A37" s="54" t="s">
        <v>81</v>
      </c>
      <c r="B37" s="65" t="s">
        <v>33</v>
      </c>
      <c r="C37" s="66">
        <v>246820232.81999999</v>
      </c>
      <c r="D37" s="67">
        <v>246820.2</v>
      </c>
      <c r="E37" s="68">
        <v>249899235.28</v>
      </c>
      <c r="F37" s="69">
        <v>249899.2</v>
      </c>
      <c r="G37" s="70">
        <v>246023217.21000001</v>
      </c>
      <c r="H37" s="69">
        <v>249899.2</v>
      </c>
      <c r="I37" s="71">
        <v>246023.2</v>
      </c>
      <c r="J37" s="72">
        <f t="shared" si="2"/>
        <v>-797</v>
      </c>
      <c r="K37" s="74">
        <f t="shared" si="3"/>
        <v>99.677092879756188</v>
      </c>
      <c r="L37" s="74">
        <f t="shared" si="4"/>
        <v>-3876</v>
      </c>
      <c r="M37" s="94">
        <f t="shared" si="5"/>
        <v>98.448974626569424</v>
      </c>
      <c r="N37" s="70">
        <v>253261630.39000002</v>
      </c>
      <c r="O37" s="71">
        <v>253261.6</v>
      </c>
      <c r="P37" s="70">
        <v>251608112.73000002</v>
      </c>
      <c r="Q37" s="97">
        <v>251608.1</v>
      </c>
      <c r="R37" s="101" t="e">
        <f t="shared" si="6"/>
        <v>#DIV/0!</v>
      </c>
    </row>
    <row r="38" spans="1:18" hidden="1" outlineLevel="1" x14ac:dyDescent="0.25">
      <c r="A38" s="54" t="s">
        <v>82</v>
      </c>
      <c r="B38" s="65" t="s">
        <v>34</v>
      </c>
      <c r="C38" s="66">
        <v>9525440.4199999999</v>
      </c>
      <c r="D38" s="67">
        <v>9525.4</v>
      </c>
      <c r="E38" s="68">
        <v>11305625.59</v>
      </c>
      <c r="F38" s="69">
        <v>11305.6</v>
      </c>
      <c r="G38" s="70">
        <v>16783261.100000001</v>
      </c>
      <c r="H38" s="69">
        <v>11305.6</v>
      </c>
      <c r="I38" s="71">
        <v>16783.3</v>
      </c>
      <c r="J38" s="72">
        <f t="shared" si="2"/>
        <v>7257.9</v>
      </c>
      <c r="K38" s="74">
        <f t="shared" si="3"/>
        <v>176.19522539735863</v>
      </c>
      <c r="L38" s="74">
        <f t="shared" si="4"/>
        <v>5477.6999999999989</v>
      </c>
      <c r="M38" s="94">
        <f t="shared" si="5"/>
        <v>148.45121001981317</v>
      </c>
      <c r="N38" s="70">
        <v>16943055.57</v>
      </c>
      <c r="O38" s="71">
        <v>16943.099999999999</v>
      </c>
      <c r="P38" s="70">
        <v>16207592.75</v>
      </c>
      <c r="Q38" s="97">
        <v>16207.6</v>
      </c>
      <c r="R38" s="101" t="e">
        <f t="shared" si="6"/>
        <v>#DIV/0!</v>
      </c>
    </row>
    <row r="39" spans="1:18" hidden="1" outlineLevel="1" x14ac:dyDescent="0.25">
      <c r="A39" s="54" t="s">
        <v>83</v>
      </c>
      <c r="B39" s="65" t="s">
        <v>35</v>
      </c>
      <c r="C39" s="66">
        <v>104084710.22</v>
      </c>
      <c r="D39" s="67">
        <v>104084.7</v>
      </c>
      <c r="E39" s="68">
        <v>92641032.780000001</v>
      </c>
      <c r="F39" s="69">
        <v>92641</v>
      </c>
      <c r="G39" s="70">
        <v>93379613.49000001</v>
      </c>
      <c r="H39" s="69">
        <v>92641</v>
      </c>
      <c r="I39" s="71">
        <v>93379.6</v>
      </c>
      <c r="J39" s="72">
        <f t="shared" si="2"/>
        <v>-10705.099999999991</v>
      </c>
      <c r="K39" s="74">
        <f t="shared" si="3"/>
        <v>89.715010947814619</v>
      </c>
      <c r="L39" s="74">
        <f t="shared" si="4"/>
        <v>738.60000000000582</v>
      </c>
      <c r="M39" s="94">
        <f t="shared" si="5"/>
        <v>100.79727118662365</v>
      </c>
      <c r="N39" s="70">
        <v>95239707.280000001</v>
      </c>
      <c r="O39" s="71">
        <v>95239.7</v>
      </c>
      <c r="P39" s="70">
        <v>95216178.829999998</v>
      </c>
      <c r="Q39" s="97">
        <v>95216.2</v>
      </c>
      <c r="R39" s="101" t="e">
        <f t="shared" si="6"/>
        <v>#DIV/0!</v>
      </c>
    </row>
    <row r="40" spans="1:18" collapsed="1" x14ac:dyDescent="0.25">
      <c r="A40" s="54" t="s">
        <v>100</v>
      </c>
      <c r="B40" s="65" t="s">
        <v>36</v>
      </c>
      <c r="C40" s="66">
        <f>SUM(C41:C42)</f>
        <v>234673115.13999999</v>
      </c>
      <c r="D40" s="67">
        <f>SUM(D41:D42)</f>
        <v>234673.09999999998</v>
      </c>
      <c r="E40" s="88">
        <f t="shared" ref="E40:Q40" si="16">SUM(E41:E42)</f>
        <v>247071467.18000001</v>
      </c>
      <c r="F40" s="89">
        <f t="shared" si="16"/>
        <v>247071.4</v>
      </c>
      <c r="G40" s="90">
        <v>248495232.54999998</v>
      </c>
      <c r="H40" s="89">
        <f t="shared" ref="H40" si="17">SUM(H41:H42)</f>
        <v>247071.4</v>
      </c>
      <c r="I40" s="91">
        <f t="shared" si="16"/>
        <v>248495.2</v>
      </c>
      <c r="J40" s="72">
        <f t="shared" si="2"/>
        <v>13822.100000000035</v>
      </c>
      <c r="K40" s="74">
        <f t="shared" si="3"/>
        <v>105.88993796050762</v>
      </c>
      <c r="L40" s="74">
        <f t="shared" si="4"/>
        <v>1423.8000000000175</v>
      </c>
      <c r="M40" s="94">
        <f t="shared" si="5"/>
        <v>100.57627066507902</v>
      </c>
      <c r="N40" s="88">
        <v>241343683.75999999</v>
      </c>
      <c r="O40" s="89">
        <f t="shared" si="16"/>
        <v>241343.7</v>
      </c>
      <c r="P40" s="88">
        <v>240133986.75999999</v>
      </c>
      <c r="Q40" s="96">
        <f t="shared" si="16"/>
        <v>240134</v>
      </c>
      <c r="R40" s="101">
        <f>I40/I55*100</f>
        <v>6.3349818540690777</v>
      </c>
    </row>
    <row r="41" spans="1:18" hidden="1" outlineLevel="1" x14ac:dyDescent="0.25">
      <c r="A41" s="54" t="s">
        <v>84</v>
      </c>
      <c r="B41" s="65" t="s">
        <v>37</v>
      </c>
      <c r="C41" s="66">
        <v>178517890.19</v>
      </c>
      <c r="D41" s="67">
        <v>178517.9</v>
      </c>
      <c r="E41" s="68">
        <v>203770842.55000001</v>
      </c>
      <c r="F41" s="69">
        <v>203770.8</v>
      </c>
      <c r="G41" s="70">
        <v>210248472.32999998</v>
      </c>
      <c r="H41" s="69">
        <v>203770.8</v>
      </c>
      <c r="I41" s="71">
        <v>210248.4</v>
      </c>
      <c r="J41" s="72">
        <f t="shared" si="2"/>
        <v>31730.5</v>
      </c>
      <c r="K41" s="74">
        <f t="shared" si="3"/>
        <v>117.77440805655903</v>
      </c>
      <c r="L41" s="74">
        <f t="shared" si="4"/>
        <v>6477.6000000000058</v>
      </c>
      <c r="M41" s="94">
        <f t="shared" si="5"/>
        <v>103.17886566671967</v>
      </c>
      <c r="N41" s="70">
        <v>202399985.63</v>
      </c>
      <c r="O41" s="71">
        <v>202400</v>
      </c>
      <c r="P41" s="70">
        <v>201190288.63</v>
      </c>
      <c r="Q41" s="97">
        <v>201190.3</v>
      </c>
      <c r="R41" s="101" t="e">
        <f t="shared" si="6"/>
        <v>#DIV/0!</v>
      </c>
    </row>
    <row r="42" spans="1:18" ht="24" hidden="1" outlineLevel="1" x14ac:dyDescent="0.25">
      <c r="A42" s="54" t="s">
        <v>85</v>
      </c>
      <c r="B42" s="65" t="s">
        <v>38</v>
      </c>
      <c r="C42" s="66">
        <v>56155224.950000003</v>
      </c>
      <c r="D42" s="67">
        <v>56155.199999999997</v>
      </c>
      <c r="E42" s="68">
        <v>43300624.630000003</v>
      </c>
      <c r="F42" s="69">
        <v>43300.6</v>
      </c>
      <c r="G42" s="70">
        <v>38246760.219999999</v>
      </c>
      <c r="H42" s="69">
        <v>43300.6</v>
      </c>
      <c r="I42" s="71">
        <v>38246.800000000003</v>
      </c>
      <c r="J42" s="72">
        <f t="shared" si="2"/>
        <v>-17908.399999999994</v>
      </c>
      <c r="K42" s="74">
        <f t="shared" si="3"/>
        <v>68.109097643673252</v>
      </c>
      <c r="L42" s="74">
        <f t="shared" si="4"/>
        <v>-5053.7999999999956</v>
      </c>
      <c r="M42" s="94">
        <f t="shared" si="5"/>
        <v>88.328568195359892</v>
      </c>
      <c r="N42" s="70">
        <v>38943698.129999995</v>
      </c>
      <c r="O42" s="71">
        <v>38943.699999999997</v>
      </c>
      <c r="P42" s="70">
        <v>38943698.129999995</v>
      </c>
      <c r="Q42" s="97">
        <v>38943.699999999997</v>
      </c>
      <c r="R42" s="101" t="e">
        <f t="shared" si="6"/>
        <v>#DIV/0!</v>
      </c>
    </row>
    <row r="43" spans="1:18" collapsed="1" x14ac:dyDescent="0.25">
      <c r="A43" s="54" t="s">
        <v>101</v>
      </c>
      <c r="B43" s="65" t="s">
        <v>39</v>
      </c>
      <c r="C43" s="66">
        <f>SUM(C44:C47)</f>
        <v>76515856.560000002</v>
      </c>
      <c r="D43" s="67">
        <f>SUM(D44:D47)</f>
        <v>76515.899999999994</v>
      </c>
      <c r="E43" s="88">
        <f t="shared" ref="E43:Q43" si="18">SUM(E44:E47)</f>
        <v>85909398</v>
      </c>
      <c r="F43" s="89">
        <f t="shared" si="18"/>
        <v>85909.400000000009</v>
      </c>
      <c r="G43" s="90">
        <v>100927348</v>
      </c>
      <c r="H43" s="89">
        <f t="shared" ref="H43" si="19">SUM(H44:H47)</f>
        <v>85909.400000000009</v>
      </c>
      <c r="I43" s="91">
        <f t="shared" si="18"/>
        <v>100927.40000000001</v>
      </c>
      <c r="J43" s="72">
        <f t="shared" si="2"/>
        <v>24411.500000000015</v>
      </c>
      <c r="K43" s="74">
        <f t="shared" si="3"/>
        <v>131.90382652494449</v>
      </c>
      <c r="L43" s="74">
        <f t="shared" si="4"/>
        <v>15018</v>
      </c>
      <c r="M43" s="94">
        <f t="shared" si="5"/>
        <v>117.4812069459221</v>
      </c>
      <c r="N43" s="88">
        <v>93171566.829999998</v>
      </c>
      <c r="O43" s="89">
        <f t="shared" si="18"/>
        <v>93171.5</v>
      </c>
      <c r="P43" s="88">
        <v>92344366.829999998</v>
      </c>
      <c r="Q43" s="96">
        <f t="shared" si="18"/>
        <v>92344.4</v>
      </c>
      <c r="R43" s="101">
        <f>I43/I55*100</f>
        <v>2.5729802731737728</v>
      </c>
    </row>
    <row r="44" spans="1:18" hidden="1" outlineLevel="1" x14ac:dyDescent="0.25">
      <c r="A44" s="54" t="s">
        <v>86</v>
      </c>
      <c r="B44" s="65" t="s">
        <v>40</v>
      </c>
      <c r="C44" s="66">
        <v>5155624.51</v>
      </c>
      <c r="D44" s="67">
        <v>5155.6000000000004</v>
      </c>
      <c r="E44" s="68">
        <v>5519040</v>
      </c>
      <c r="F44" s="69">
        <v>5519</v>
      </c>
      <c r="G44" s="70">
        <v>6748720</v>
      </c>
      <c r="H44" s="69">
        <v>5519</v>
      </c>
      <c r="I44" s="71">
        <v>6748.7</v>
      </c>
      <c r="J44" s="72">
        <f t="shared" si="2"/>
        <v>1593.0999999999995</v>
      </c>
      <c r="K44" s="74">
        <f t="shared" si="3"/>
        <v>130.90038016913644</v>
      </c>
      <c r="L44" s="74">
        <f t="shared" si="4"/>
        <v>1229.6999999999998</v>
      </c>
      <c r="M44" s="94">
        <f t="shared" si="5"/>
        <v>122.28121036419641</v>
      </c>
      <c r="N44" s="70">
        <v>6899435.8300000001</v>
      </c>
      <c r="O44" s="71">
        <v>6899.4</v>
      </c>
      <c r="P44" s="70">
        <v>6899435.8300000001</v>
      </c>
      <c r="Q44" s="97">
        <v>6899.5</v>
      </c>
      <c r="R44" s="103" t="s">
        <v>114</v>
      </c>
    </row>
    <row r="45" spans="1:18" hidden="1" outlineLevel="1" x14ac:dyDescent="0.25">
      <c r="A45" s="54" t="s">
        <v>87</v>
      </c>
      <c r="B45" s="65" t="s">
        <v>41</v>
      </c>
      <c r="C45" s="66">
        <v>11599183.15</v>
      </c>
      <c r="D45" s="67">
        <v>11599.2</v>
      </c>
      <c r="E45" s="68">
        <v>14000900</v>
      </c>
      <c r="F45" s="69">
        <v>14000.9</v>
      </c>
      <c r="G45" s="70">
        <v>14950800</v>
      </c>
      <c r="H45" s="69">
        <v>14000.9</v>
      </c>
      <c r="I45" s="71">
        <v>14950.8</v>
      </c>
      <c r="J45" s="72">
        <f t="shared" si="2"/>
        <v>3351.5999999999985</v>
      </c>
      <c r="K45" s="74">
        <f t="shared" si="3"/>
        <v>128.89509621353196</v>
      </c>
      <c r="L45" s="74">
        <f t="shared" si="4"/>
        <v>949.89999999999964</v>
      </c>
      <c r="M45" s="94">
        <f t="shared" si="5"/>
        <v>106.78456384946682</v>
      </c>
      <c r="N45" s="70">
        <v>15130200</v>
      </c>
      <c r="O45" s="71">
        <v>15130.2</v>
      </c>
      <c r="P45" s="70">
        <v>15134600</v>
      </c>
      <c r="Q45" s="97">
        <v>15134.6</v>
      </c>
      <c r="R45" s="103" t="s">
        <v>114</v>
      </c>
    </row>
    <row r="46" spans="1:18" hidden="1" outlineLevel="1" x14ac:dyDescent="0.25">
      <c r="A46" s="54" t="s">
        <v>88</v>
      </c>
      <c r="B46" s="65" t="s">
        <v>42</v>
      </c>
      <c r="C46" s="66">
        <v>58897048.899999999</v>
      </c>
      <c r="D46" s="67">
        <v>58897.1</v>
      </c>
      <c r="E46" s="68">
        <v>65373800</v>
      </c>
      <c r="F46" s="69">
        <v>65373.8</v>
      </c>
      <c r="G46" s="70">
        <v>78814300</v>
      </c>
      <c r="H46" s="69">
        <v>65373.8</v>
      </c>
      <c r="I46" s="71">
        <v>78814.3</v>
      </c>
      <c r="J46" s="72">
        <f t="shared" si="2"/>
        <v>19917.200000000004</v>
      </c>
      <c r="K46" s="74">
        <f t="shared" si="3"/>
        <v>133.81694514670502</v>
      </c>
      <c r="L46" s="74">
        <f t="shared" si="4"/>
        <v>13440.5</v>
      </c>
      <c r="M46" s="94">
        <f t="shared" si="5"/>
        <v>120.55945960002326</v>
      </c>
      <c r="N46" s="70">
        <v>70701500</v>
      </c>
      <c r="O46" s="71">
        <v>70701.5</v>
      </c>
      <c r="P46" s="70">
        <v>69869900</v>
      </c>
      <c r="Q46" s="97">
        <v>69869.899999999994</v>
      </c>
      <c r="R46" s="103" t="s">
        <v>114</v>
      </c>
    </row>
    <row r="47" spans="1:18" hidden="1" outlineLevel="1" x14ac:dyDescent="0.25">
      <c r="A47" s="54" t="s">
        <v>89</v>
      </c>
      <c r="B47" s="65" t="s">
        <v>43</v>
      </c>
      <c r="C47" s="66">
        <v>864000</v>
      </c>
      <c r="D47" s="67">
        <v>864</v>
      </c>
      <c r="E47" s="68">
        <v>1015658</v>
      </c>
      <c r="F47" s="69">
        <v>1015.7</v>
      </c>
      <c r="G47" s="70">
        <v>413528</v>
      </c>
      <c r="H47" s="69">
        <v>1015.7</v>
      </c>
      <c r="I47" s="71">
        <v>413.6</v>
      </c>
      <c r="J47" s="72">
        <f t="shared" si="2"/>
        <v>-450.4</v>
      </c>
      <c r="K47" s="74">
        <f t="shared" si="3"/>
        <v>47.870370370370374</v>
      </c>
      <c r="L47" s="74">
        <f t="shared" si="4"/>
        <v>-602.1</v>
      </c>
      <c r="M47" s="94">
        <f t="shared" si="5"/>
        <v>40.720685241705226</v>
      </c>
      <c r="N47" s="70">
        <v>440431</v>
      </c>
      <c r="O47" s="71">
        <v>440.4</v>
      </c>
      <c r="P47" s="70">
        <v>440431</v>
      </c>
      <c r="Q47" s="97">
        <v>440.4</v>
      </c>
      <c r="R47" s="103" t="s">
        <v>114</v>
      </c>
    </row>
    <row r="48" spans="1:18" collapsed="1" x14ac:dyDescent="0.25">
      <c r="A48" s="54" t="s">
        <v>102</v>
      </c>
      <c r="B48" s="65" t="s">
        <v>44</v>
      </c>
      <c r="C48" s="66">
        <f>C49</f>
        <v>2613385.75</v>
      </c>
      <c r="D48" s="67">
        <f>D49</f>
        <v>2613.4</v>
      </c>
      <c r="E48" s="88">
        <f t="shared" ref="E48:Q48" si="20">E49</f>
        <v>4588164.26</v>
      </c>
      <c r="F48" s="89">
        <f t="shared" si="20"/>
        <v>4588.2</v>
      </c>
      <c r="G48" s="90">
        <v>6531313.3800000008</v>
      </c>
      <c r="H48" s="89">
        <f t="shared" si="20"/>
        <v>4588.2</v>
      </c>
      <c r="I48" s="91">
        <f t="shared" si="20"/>
        <v>6531.3</v>
      </c>
      <c r="J48" s="72">
        <f t="shared" si="2"/>
        <v>3917.9</v>
      </c>
      <c r="K48" s="74">
        <f t="shared" si="3"/>
        <v>249.91581847401852</v>
      </c>
      <c r="L48" s="74">
        <f t="shared" si="4"/>
        <v>1943.1000000000004</v>
      </c>
      <c r="M48" s="94">
        <f t="shared" si="5"/>
        <v>142.3499411533935</v>
      </c>
      <c r="N48" s="88">
        <v>6229552.9800000004</v>
      </c>
      <c r="O48" s="89">
        <f t="shared" si="20"/>
        <v>6229.5</v>
      </c>
      <c r="P48" s="88">
        <v>6234939.9800000004</v>
      </c>
      <c r="Q48" s="96">
        <f t="shared" si="20"/>
        <v>6234.9</v>
      </c>
      <c r="R48" s="101">
        <f>I48/I55*100</f>
        <v>0.16650489419305226</v>
      </c>
    </row>
    <row r="49" spans="1:18" ht="24" hidden="1" outlineLevel="1" x14ac:dyDescent="0.25">
      <c r="A49" s="54" t="s">
        <v>90</v>
      </c>
      <c r="B49" s="65" t="s">
        <v>45</v>
      </c>
      <c r="C49" s="66">
        <v>2613385.75</v>
      </c>
      <c r="D49" s="67">
        <v>2613.4</v>
      </c>
      <c r="E49" s="68">
        <v>4588164.26</v>
      </c>
      <c r="F49" s="69">
        <v>4588.2</v>
      </c>
      <c r="G49" s="70">
        <v>6531313.3800000008</v>
      </c>
      <c r="H49" s="69">
        <v>4588.2</v>
      </c>
      <c r="I49" s="71">
        <v>6531.3</v>
      </c>
      <c r="J49" s="72">
        <f t="shared" si="2"/>
        <v>3917.9</v>
      </c>
      <c r="K49" s="74">
        <f t="shared" si="3"/>
        <v>249.91581847401852</v>
      </c>
      <c r="L49" s="74">
        <f t="shared" si="4"/>
        <v>1943.1000000000004</v>
      </c>
      <c r="M49" s="94">
        <f t="shared" si="5"/>
        <v>142.3499411533935</v>
      </c>
      <c r="N49" s="70">
        <v>6229552.9800000004</v>
      </c>
      <c r="O49" s="71">
        <v>6229.5</v>
      </c>
      <c r="P49" s="70">
        <v>6234939.9800000004</v>
      </c>
      <c r="Q49" s="97">
        <v>6234.9</v>
      </c>
      <c r="R49" s="101" t="e">
        <f t="shared" si="6"/>
        <v>#DIV/0!</v>
      </c>
    </row>
    <row r="50" spans="1:18" collapsed="1" x14ac:dyDescent="0.25">
      <c r="A50" s="54" t="s">
        <v>103</v>
      </c>
      <c r="B50" s="65" t="s">
        <v>46</v>
      </c>
      <c r="C50" s="66">
        <f>C51+C52</f>
        <v>16521168.009999998</v>
      </c>
      <c r="D50" s="67">
        <f>D51+D52</f>
        <v>16521.2</v>
      </c>
      <c r="E50" s="88">
        <f t="shared" ref="E50:Q50" si="21">E51+E52</f>
        <v>11014952</v>
      </c>
      <c r="F50" s="89">
        <f t="shared" si="21"/>
        <v>11015</v>
      </c>
      <c r="G50" s="90">
        <v>8805128.5899999999</v>
      </c>
      <c r="H50" s="89">
        <f t="shared" ref="H50" si="22">H51+H52</f>
        <v>11015</v>
      </c>
      <c r="I50" s="91">
        <f t="shared" si="21"/>
        <v>8805.1</v>
      </c>
      <c r="J50" s="72">
        <f t="shared" si="2"/>
        <v>-7716.1</v>
      </c>
      <c r="K50" s="74">
        <f t="shared" si="3"/>
        <v>53.29576544076702</v>
      </c>
      <c r="L50" s="74">
        <f t="shared" si="4"/>
        <v>-2209.8999999999996</v>
      </c>
      <c r="M50" s="94">
        <f t="shared" si="5"/>
        <v>79.937358147980035</v>
      </c>
      <c r="N50" s="88">
        <v>8968765.0700000003</v>
      </c>
      <c r="O50" s="89">
        <f t="shared" si="21"/>
        <v>8968.7999999999993</v>
      </c>
      <c r="P50" s="88">
        <v>8968765.0700000003</v>
      </c>
      <c r="Q50" s="96">
        <f t="shared" si="21"/>
        <v>8968.7999999999993</v>
      </c>
      <c r="R50" s="101">
        <f>I50/I55*100</f>
        <v>0.22447173516133762</v>
      </c>
    </row>
    <row r="51" spans="1:18" hidden="1" outlineLevel="1" x14ac:dyDescent="0.25">
      <c r="A51" s="54" t="s">
        <v>91</v>
      </c>
      <c r="B51" s="65" t="s">
        <v>47</v>
      </c>
      <c r="C51" s="66">
        <v>5378069.7199999997</v>
      </c>
      <c r="D51" s="67">
        <v>5378.1</v>
      </c>
      <c r="E51" s="68">
        <v>843080</v>
      </c>
      <c r="F51" s="69">
        <v>843.1</v>
      </c>
      <c r="G51" s="70"/>
      <c r="H51" s="69">
        <v>843.1</v>
      </c>
      <c r="I51" s="71"/>
      <c r="J51" s="72">
        <f t="shared" si="2"/>
        <v>-5378.1</v>
      </c>
      <c r="K51" s="74">
        <f t="shared" si="3"/>
        <v>0</v>
      </c>
      <c r="L51" s="74">
        <f t="shared" si="4"/>
        <v>-843.1</v>
      </c>
      <c r="M51" s="94">
        <f t="shared" si="5"/>
        <v>0</v>
      </c>
      <c r="N51" s="70"/>
      <c r="O51" s="71"/>
      <c r="P51" s="70"/>
      <c r="Q51" s="97">
        <v>0</v>
      </c>
      <c r="R51" s="101" t="e">
        <f t="shared" si="6"/>
        <v>#DIV/0!</v>
      </c>
    </row>
    <row r="52" spans="1:18" hidden="1" outlineLevel="1" x14ac:dyDescent="0.25">
      <c r="A52" s="54" t="s">
        <v>92</v>
      </c>
      <c r="B52" s="65" t="s">
        <v>48</v>
      </c>
      <c r="C52" s="66">
        <v>11143098.289999999</v>
      </c>
      <c r="D52" s="67">
        <v>11143.1</v>
      </c>
      <c r="E52" s="68">
        <v>10171872</v>
      </c>
      <c r="F52" s="69">
        <v>10171.9</v>
      </c>
      <c r="G52" s="70">
        <v>8805128.5899999999</v>
      </c>
      <c r="H52" s="69">
        <v>10171.9</v>
      </c>
      <c r="I52" s="71">
        <v>8805.1</v>
      </c>
      <c r="J52" s="72">
        <f t="shared" si="2"/>
        <v>-2338</v>
      </c>
      <c r="K52" s="74">
        <f t="shared" si="3"/>
        <v>79.018406009099806</v>
      </c>
      <c r="L52" s="74">
        <f t="shared" si="4"/>
        <v>-1366.7999999999993</v>
      </c>
      <c r="M52" s="94">
        <f t="shared" si="5"/>
        <v>86.562982333683976</v>
      </c>
      <c r="N52" s="70">
        <v>8968765.0700000003</v>
      </c>
      <c r="O52" s="71">
        <v>8968.7999999999993</v>
      </c>
      <c r="P52" s="70">
        <v>8968765.0700000003</v>
      </c>
      <c r="Q52" s="97">
        <v>8968.7999999999993</v>
      </c>
      <c r="R52" s="101" t="e">
        <f t="shared" si="6"/>
        <v>#DIV/0!</v>
      </c>
    </row>
    <row r="53" spans="1:18" ht="24" collapsed="1" x14ac:dyDescent="0.25">
      <c r="A53" s="54" t="s">
        <v>104</v>
      </c>
      <c r="B53" s="65" t="s">
        <v>49</v>
      </c>
      <c r="C53" s="66">
        <f>C54</f>
        <v>8777326.0099999998</v>
      </c>
      <c r="D53" s="67">
        <f>D54</f>
        <v>8777.2999999999993</v>
      </c>
      <c r="E53" s="88">
        <f t="shared" ref="E53:H53" si="23">E54</f>
        <v>17214692.940000001</v>
      </c>
      <c r="F53" s="89">
        <f t="shared" si="23"/>
        <v>17214.7</v>
      </c>
      <c r="G53" s="90">
        <v>17907131.469999999</v>
      </c>
      <c r="H53" s="89">
        <f t="shared" si="23"/>
        <v>17214.7</v>
      </c>
      <c r="I53" s="91">
        <v>17907.099999999999</v>
      </c>
      <c r="J53" s="72">
        <f t="shared" si="2"/>
        <v>9129.7999999999993</v>
      </c>
      <c r="K53" s="74">
        <f t="shared" si="3"/>
        <v>204.01604137946748</v>
      </c>
      <c r="L53" s="74">
        <f t="shared" si="4"/>
        <v>692.39999999999782</v>
      </c>
      <c r="M53" s="94">
        <f t="shared" si="5"/>
        <v>104.02214386541732</v>
      </c>
      <c r="N53" s="88">
        <v>37263873.5</v>
      </c>
      <c r="O53" s="89">
        <v>37263.9</v>
      </c>
      <c r="P53" s="88">
        <v>42004768.770000003</v>
      </c>
      <c r="Q53" s="96">
        <v>42004.800000000003</v>
      </c>
      <c r="R53" s="101">
        <f>I53/I55*100</f>
        <v>0.45651245399911283</v>
      </c>
    </row>
    <row r="54" spans="1:18" ht="24" hidden="1" outlineLevel="1" x14ac:dyDescent="0.25">
      <c r="A54" s="54" t="s">
        <v>93</v>
      </c>
      <c r="B54" s="65" t="s">
        <v>50</v>
      </c>
      <c r="C54" s="66">
        <v>8777326.0099999998</v>
      </c>
      <c r="D54" s="67">
        <v>8777.2999999999993</v>
      </c>
      <c r="E54" s="68">
        <v>17214692.940000001</v>
      </c>
      <c r="F54" s="69">
        <v>17214.7</v>
      </c>
      <c r="G54" s="70">
        <v>17907131.469999999</v>
      </c>
      <c r="H54" s="69">
        <v>17214.7</v>
      </c>
      <c r="I54" s="71">
        <v>17271.400000000001</v>
      </c>
      <c r="J54" s="72">
        <f t="shared" si="2"/>
        <v>8494.1000000000022</v>
      </c>
      <c r="K54" s="74">
        <f t="shared" si="3"/>
        <v>196.77349526619807</v>
      </c>
      <c r="L54" s="74">
        <f t="shared" ref="L9:L55" si="24">I54-F54</f>
        <v>56.700000000000728</v>
      </c>
      <c r="M54" s="94">
        <f>I54/H54*100</f>
        <v>100.32936966662214</v>
      </c>
      <c r="N54" s="70">
        <v>37263873.5</v>
      </c>
      <c r="O54" s="71">
        <v>34493.699999999997</v>
      </c>
      <c r="P54" s="70">
        <v>42004768.770000003</v>
      </c>
      <c r="Q54" s="97">
        <v>38973.800000000003</v>
      </c>
      <c r="R54" s="99" t="e">
        <f t="shared" si="6"/>
        <v>#DIV/0!</v>
      </c>
    </row>
    <row r="55" spans="1:18" s="12" customFormat="1" ht="14.25" collapsed="1" x14ac:dyDescent="0.2">
      <c r="A55" s="115" t="s">
        <v>51</v>
      </c>
      <c r="B55" s="116"/>
      <c r="C55" s="26">
        <f t="shared" ref="C55:D55" si="25">C53+C50+C48+C43+C40+C34+C32+C27+C21+C17+C8</f>
        <v>2712123441.7199998</v>
      </c>
      <c r="D55" s="79">
        <f t="shared" si="25"/>
        <v>2712123.4</v>
      </c>
      <c r="E55" s="37">
        <f>E53+E50+E48+E43+E40+E34+E32+E27+E21+E17+E8</f>
        <v>3323608316.5900006</v>
      </c>
      <c r="F55" s="79">
        <f>F53+F50+F48+F43+F40+F34+F32+F27+F21+F17+F8</f>
        <v>3323608.3000000007</v>
      </c>
      <c r="G55" s="37">
        <f t="shared" ref="G55:Q55" si="26">G53+G50+G48+G43+G40+G34+G32+G27+G21+G17+G8</f>
        <v>3922587360.2899995</v>
      </c>
      <c r="H55" s="79">
        <f>H53+H50+H48+H43+H40+H34+H32+H27+H21+H17+H8</f>
        <v>3320333.8000000007</v>
      </c>
      <c r="I55" s="79">
        <f t="shared" si="26"/>
        <v>3922587.4000000004</v>
      </c>
      <c r="J55" s="62">
        <f t="shared" si="2"/>
        <v>1210464.0000000005</v>
      </c>
      <c r="K55" s="57">
        <f t="shared" si="3"/>
        <v>144.63159751506885</v>
      </c>
      <c r="L55" s="57">
        <f>I55-H55</f>
        <v>602253.59999999963</v>
      </c>
      <c r="M55" s="93">
        <f t="shared" si="5"/>
        <v>118.1383450061557</v>
      </c>
      <c r="N55" s="80">
        <f t="shared" si="26"/>
        <v>3091473188.0100002</v>
      </c>
      <c r="O55" s="81">
        <f t="shared" si="26"/>
        <v>3091473.2</v>
      </c>
      <c r="P55" s="80">
        <f t="shared" si="26"/>
        <v>2942872453.4099994</v>
      </c>
      <c r="Q55" s="98">
        <f t="shared" si="26"/>
        <v>2942872.5</v>
      </c>
      <c r="R55" s="102">
        <f>R8+R17+R21+R27+R32+R34+R40+R43+R48+R50+R53</f>
        <v>100.00000000000001</v>
      </c>
    </row>
    <row r="56" spans="1:18" x14ac:dyDescent="0.25">
      <c r="A56" s="33"/>
      <c r="B56" s="2"/>
      <c r="C56" s="2"/>
      <c r="D56" s="43"/>
      <c r="E56" s="2"/>
      <c r="F56" s="43"/>
      <c r="G56" s="18"/>
      <c r="H56" s="18"/>
      <c r="I56" s="50"/>
      <c r="J56" s="43" t="s">
        <v>3</v>
      </c>
      <c r="K56" s="2"/>
      <c r="L56" s="43"/>
      <c r="M56" s="2"/>
      <c r="N56" s="2"/>
      <c r="O56" s="43"/>
      <c r="P56" s="43"/>
      <c r="R56" s="92"/>
    </row>
    <row r="57" spans="1:18" x14ac:dyDescent="0.25">
      <c r="A57" s="113"/>
      <c r="B57" s="114"/>
      <c r="C57" s="8"/>
      <c r="D57" s="44"/>
      <c r="E57" s="8"/>
      <c r="F57" s="44"/>
      <c r="G57" s="19"/>
      <c r="H57" s="19"/>
      <c r="I57" s="51"/>
      <c r="J57" s="44"/>
      <c r="K57" s="8"/>
      <c r="L57" s="44"/>
      <c r="M57" s="8"/>
      <c r="N57" s="8"/>
      <c r="O57" s="44"/>
      <c r="P57" s="44"/>
    </row>
  </sheetData>
  <mergeCells count="25">
    <mergeCell ref="O6:O7"/>
    <mergeCell ref="P6:P7"/>
    <mergeCell ref="Q6:Q7"/>
    <mergeCell ref="A55:B55"/>
    <mergeCell ref="A57:B57"/>
    <mergeCell ref="G5:G7"/>
    <mergeCell ref="I5:I7"/>
    <mergeCell ref="J5:M5"/>
    <mergeCell ref="H5:H7"/>
    <mergeCell ref="R5:R7"/>
    <mergeCell ref="Q4:R4"/>
    <mergeCell ref="A1:B1"/>
    <mergeCell ref="A3:N3"/>
    <mergeCell ref="A4:N4"/>
    <mergeCell ref="A5:A7"/>
    <mergeCell ref="B5:B7"/>
    <mergeCell ref="C5:C7"/>
    <mergeCell ref="D5:D7"/>
    <mergeCell ref="E5:E7"/>
    <mergeCell ref="F5:F7"/>
    <mergeCell ref="A2:Q2"/>
    <mergeCell ref="N5:Q5"/>
    <mergeCell ref="J6:K6"/>
    <mergeCell ref="L6:M6"/>
    <mergeCell ref="N6:N7"/>
  </mergeCells>
  <pageMargins left="0.59027779999999996" right="0.59027779999999996" top="0.59027779999999996" bottom="0.59027779999999996" header="0.39374999999999999" footer="0.39374999999999999"/>
  <pageSetup paperSize="9" scale="86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961954A-8DDC-4E56-8C7F-652F76CCDB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40204810200000000013</vt:lpstr>
      <vt:lpstr>Разд, подраз</vt:lpstr>
      <vt:lpstr>Разделы</vt:lpstr>
      <vt:lpstr>'40204810200000000013'!Заголовки_для_печати</vt:lpstr>
      <vt:lpstr>'Разд, подраз'!Заголовки_для_печати</vt:lpstr>
      <vt:lpstr>Разделы!Заголовки_для_печати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Windows User</cp:lastModifiedBy>
  <cp:lastPrinted>2019-11-13T09:17:32Z</cp:lastPrinted>
  <dcterms:created xsi:type="dcterms:W3CDTF">2019-10-26T06:44:48Z</dcterms:created>
  <dcterms:modified xsi:type="dcterms:W3CDTF">2019-11-20T11:37:19Z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