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37095" windowHeight="17055" firstSheet="1" activeTab="2"/>
  </bookViews>
  <sheets>
    <sheet name="рубли" sheetId="2" state="hidden" r:id="rId1"/>
    <sheet name="Подпрограммы" sheetId="3" r:id="rId2"/>
    <sheet name="МП" sheetId="4" r:id="rId3"/>
  </sheets>
  <definedNames>
    <definedName name="_xlnm.Print_Titles" localSheetId="2">МП!$4:$6</definedName>
    <definedName name="_xlnm.Print_Titles" localSheetId="1">Подпрограммы!$5:$7</definedName>
    <definedName name="_xlnm.Print_Titles" localSheetId="0">рубли!$5:$6</definedName>
  </definedNames>
  <calcPr calcId="145621"/>
</workbook>
</file>

<file path=xl/calcChain.xml><?xml version="1.0" encoding="utf-8"?>
<calcChain xmlns="http://schemas.openxmlformats.org/spreadsheetml/2006/main">
  <c r="J8" i="4" l="1"/>
  <c r="K8" i="4"/>
  <c r="L8" i="4"/>
  <c r="M8" i="4"/>
  <c r="J9" i="4"/>
  <c r="K9" i="4"/>
  <c r="L9" i="4"/>
  <c r="M9" i="4"/>
  <c r="J10" i="4"/>
  <c r="K10" i="4"/>
  <c r="L10" i="4"/>
  <c r="M10" i="4"/>
  <c r="J11" i="4"/>
  <c r="K11" i="4"/>
  <c r="L11" i="4"/>
  <c r="M11" i="4"/>
  <c r="J12" i="4"/>
  <c r="K12" i="4"/>
  <c r="L12" i="4"/>
  <c r="M12" i="4"/>
  <c r="J13" i="4"/>
  <c r="K13" i="4"/>
  <c r="L13" i="4"/>
  <c r="M13" i="4"/>
  <c r="J14" i="4"/>
  <c r="K14" i="4"/>
  <c r="L14" i="4"/>
  <c r="M14" i="4"/>
  <c r="J15" i="4"/>
  <c r="K15" i="4"/>
  <c r="L15" i="4"/>
  <c r="M15" i="4"/>
  <c r="J16" i="4"/>
  <c r="K16" i="4"/>
  <c r="L16" i="4"/>
  <c r="M16" i="4"/>
  <c r="J17" i="4"/>
  <c r="K17" i="4"/>
  <c r="L17" i="4"/>
  <c r="M17" i="4"/>
  <c r="J18" i="4"/>
  <c r="K18" i="4"/>
  <c r="L18" i="4"/>
  <c r="M18" i="4"/>
  <c r="J19" i="4"/>
  <c r="K19" i="4"/>
  <c r="L19" i="4"/>
  <c r="M19" i="4"/>
  <c r="J20" i="4"/>
  <c r="K20" i="4"/>
  <c r="L20" i="4"/>
  <c r="M20" i="4"/>
  <c r="J21" i="4"/>
  <c r="K21" i="4"/>
  <c r="L21" i="4"/>
  <c r="M21" i="4"/>
  <c r="J22" i="4"/>
  <c r="K22" i="4"/>
  <c r="L22" i="4"/>
  <c r="M22" i="4"/>
  <c r="J23" i="4"/>
  <c r="K23" i="4"/>
  <c r="L23" i="4"/>
  <c r="M23" i="4"/>
  <c r="J24" i="4"/>
  <c r="K24" i="4"/>
  <c r="L24" i="4"/>
  <c r="M24" i="4"/>
  <c r="J25" i="4"/>
  <c r="K25" i="4"/>
  <c r="L25" i="4"/>
  <c r="M25" i="4"/>
  <c r="J26" i="4"/>
  <c r="K26" i="4"/>
  <c r="L26" i="4"/>
  <c r="M26" i="4"/>
  <c r="J27" i="4"/>
  <c r="K27" i="4"/>
  <c r="L27" i="4"/>
  <c r="M27" i="4"/>
  <c r="J28" i="4"/>
  <c r="K28" i="4"/>
  <c r="L28" i="4"/>
  <c r="M28" i="4"/>
  <c r="J29" i="4"/>
  <c r="K29" i="4"/>
  <c r="L29" i="4"/>
  <c r="M29" i="4"/>
  <c r="J30" i="4"/>
  <c r="K30" i="4"/>
  <c r="L30" i="4"/>
  <c r="M30" i="4"/>
  <c r="J31" i="4"/>
  <c r="K31" i="4"/>
  <c r="L31" i="4"/>
  <c r="M31" i="4"/>
  <c r="J32" i="4"/>
  <c r="K32" i="4"/>
  <c r="L32" i="4"/>
  <c r="M32" i="4"/>
  <c r="J33" i="4"/>
  <c r="K33" i="4"/>
  <c r="L33" i="4"/>
  <c r="M33" i="4"/>
  <c r="J34" i="4"/>
  <c r="K34" i="4"/>
  <c r="L34" i="4"/>
  <c r="M34" i="4"/>
  <c r="J35" i="4"/>
  <c r="K35" i="4"/>
  <c r="L35" i="4"/>
  <c r="M35" i="4"/>
  <c r="J36" i="4"/>
  <c r="K36" i="4"/>
  <c r="L36" i="4"/>
  <c r="M36" i="4"/>
  <c r="J37" i="4"/>
  <c r="K37" i="4"/>
  <c r="L37" i="4"/>
  <c r="M37" i="4"/>
  <c r="J38" i="4"/>
  <c r="K38" i="4"/>
  <c r="L38" i="4"/>
  <c r="M38" i="4"/>
  <c r="J39" i="4"/>
  <c r="K39" i="4"/>
  <c r="L39" i="4"/>
  <c r="M39" i="4"/>
  <c r="J40" i="4"/>
  <c r="K40" i="4"/>
  <c r="L40" i="4"/>
  <c r="M40" i="4"/>
  <c r="J41" i="4"/>
  <c r="K41" i="4"/>
  <c r="L41" i="4"/>
  <c r="M41" i="4"/>
  <c r="J42" i="4"/>
  <c r="K42" i="4"/>
  <c r="L42" i="4"/>
  <c r="M42" i="4"/>
  <c r="J43" i="4"/>
  <c r="K43" i="4"/>
  <c r="L43" i="4"/>
  <c r="M43" i="4"/>
  <c r="J44" i="4"/>
  <c r="K44" i="4"/>
  <c r="L44" i="4"/>
  <c r="M44" i="4"/>
  <c r="J45" i="4"/>
  <c r="K45" i="4"/>
  <c r="L45" i="4"/>
  <c r="M45" i="4"/>
  <c r="J46" i="4"/>
  <c r="K46" i="4"/>
  <c r="L46" i="4"/>
  <c r="M46" i="4"/>
  <c r="J47" i="4"/>
  <c r="K47" i="4"/>
  <c r="L47" i="4"/>
  <c r="M47" i="4"/>
  <c r="J48" i="4"/>
  <c r="L48" i="4"/>
  <c r="M48" i="4"/>
  <c r="J49" i="4"/>
  <c r="K49" i="4"/>
  <c r="L49" i="4"/>
  <c r="M49" i="4"/>
  <c r="M7" i="4"/>
  <c r="L7" i="4"/>
  <c r="K7" i="4"/>
  <c r="J7" i="4"/>
  <c r="J9" i="3"/>
  <c r="K9" i="3"/>
  <c r="L9" i="3"/>
  <c r="M9" i="3"/>
  <c r="J10" i="3"/>
  <c r="K10" i="3"/>
  <c r="L10" i="3"/>
  <c r="M10" i="3"/>
  <c r="J11" i="3"/>
  <c r="K11" i="3"/>
  <c r="L11" i="3"/>
  <c r="M11" i="3"/>
  <c r="J12" i="3"/>
  <c r="K12" i="3"/>
  <c r="L12" i="3"/>
  <c r="M12" i="3"/>
  <c r="J13" i="3"/>
  <c r="K13" i="3"/>
  <c r="L13" i="3"/>
  <c r="M13" i="3"/>
  <c r="J14" i="3"/>
  <c r="K14" i="3"/>
  <c r="L14" i="3"/>
  <c r="M14" i="3"/>
  <c r="J15" i="3"/>
  <c r="K15" i="3"/>
  <c r="L15" i="3"/>
  <c r="M15" i="3"/>
  <c r="J16" i="3"/>
  <c r="K16" i="3"/>
  <c r="L16" i="3"/>
  <c r="M16" i="3"/>
  <c r="J18" i="3"/>
  <c r="K18" i="3"/>
  <c r="L18" i="3"/>
  <c r="M18" i="3"/>
  <c r="J19" i="3"/>
  <c r="K19" i="3"/>
  <c r="L19" i="3"/>
  <c r="M19" i="3"/>
  <c r="J22" i="3"/>
  <c r="K22" i="3"/>
  <c r="L22" i="3"/>
  <c r="M22" i="3"/>
  <c r="J23" i="3"/>
  <c r="K23" i="3"/>
  <c r="L23" i="3"/>
  <c r="M23" i="3"/>
  <c r="J24" i="3"/>
  <c r="K24" i="3"/>
  <c r="L24" i="3"/>
  <c r="M24" i="3"/>
  <c r="J26" i="3"/>
  <c r="K26" i="3"/>
  <c r="L26" i="3"/>
  <c r="M26" i="3"/>
  <c r="J27" i="3"/>
  <c r="K27" i="3"/>
  <c r="L27" i="3"/>
  <c r="M27" i="3"/>
  <c r="J28" i="3"/>
  <c r="K28" i="3"/>
  <c r="L28" i="3"/>
  <c r="M28" i="3"/>
  <c r="J29" i="3"/>
  <c r="K29" i="3"/>
  <c r="L29" i="3"/>
  <c r="M29" i="3"/>
  <c r="J30" i="3"/>
  <c r="K30" i="3"/>
  <c r="L30" i="3"/>
  <c r="M30" i="3"/>
  <c r="J31" i="3"/>
  <c r="K31" i="3"/>
  <c r="L31" i="3"/>
  <c r="M31" i="3"/>
  <c r="J32" i="3"/>
  <c r="K32" i="3"/>
  <c r="L32" i="3"/>
  <c r="M32" i="3"/>
  <c r="J34" i="3"/>
  <c r="K34" i="3"/>
  <c r="L34" i="3"/>
  <c r="M34" i="3"/>
  <c r="J35" i="3"/>
  <c r="K35" i="3"/>
  <c r="L35" i="3"/>
  <c r="M35" i="3"/>
  <c r="J36" i="3"/>
  <c r="K36" i="3"/>
  <c r="L36" i="3"/>
  <c r="M36" i="3"/>
  <c r="J37" i="3"/>
  <c r="K37" i="3"/>
  <c r="L37" i="3"/>
  <c r="M37" i="3"/>
  <c r="J39" i="3"/>
  <c r="K39" i="3"/>
  <c r="L39" i="3"/>
  <c r="M39" i="3"/>
  <c r="J40" i="3"/>
  <c r="K40" i="3"/>
  <c r="L40" i="3"/>
  <c r="M40" i="3"/>
  <c r="J41" i="3"/>
  <c r="K41" i="3"/>
  <c r="L41" i="3"/>
  <c r="M41" i="3"/>
  <c r="J42" i="3"/>
  <c r="K42" i="3"/>
  <c r="L42" i="3"/>
  <c r="M42" i="3"/>
  <c r="J44" i="3"/>
  <c r="K44" i="3"/>
  <c r="L44" i="3"/>
  <c r="M44" i="3"/>
  <c r="J46" i="3"/>
  <c r="K46" i="3"/>
  <c r="L46" i="3"/>
  <c r="M46" i="3"/>
  <c r="G7" i="4" l="1"/>
  <c r="G49" i="4" s="1"/>
  <c r="H7" i="4"/>
  <c r="H49" i="4" s="1"/>
  <c r="G21" i="3"/>
  <c r="H21" i="3"/>
  <c r="G17" i="3"/>
  <c r="H17" i="3"/>
  <c r="G8" i="3"/>
  <c r="H8" i="3"/>
  <c r="G50" i="3" l="1"/>
  <c r="H50" i="3"/>
  <c r="Q48" i="4" l="1"/>
  <c r="O48" i="4"/>
  <c r="I48" i="4"/>
  <c r="D48" i="4"/>
  <c r="Q47" i="4"/>
  <c r="O47" i="4"/>
  <c r="I47" i="4"/>
  <c r="Q46" i="4"/>
  <c r="O46" i="4"/>
  <c r="I46" i="4"/>
  <c r="Q44" i="4"/>
  <c r="O44" i="4"/>
  <c r="I44" i="4"/>
  <c r="F44" i="4"/>
  <c r="E44" i="4"/>
  <c r="D44" i="4"/>
  <c r="C44" i="4"/>
  <c r="Q42" i="4"/>
  <c r="Q37" i="4" s="1"/>
  <c r="O42" i="4"/>
  <c r="O37" i="4" s="1"/>
  <c r="I42" i="4"/>
  <c r="D42" i="4"/>
  <c r="D37" i="4" s="1"/>
  <c r="F37" i="4"/>
  <c r="E37" i="4"/>
  <c r="C37" i="4"/>
  <c r="Q36" i="4"/>
  <c r="Q35" i="4"/>
  <c r="Q34" i="4"/>
  <c r="Q33" i="4"/>
  <c r="O32" i="4"/>
  <c r="I32" i="4"/>
  <c r="F32" i="4"/>
  <c r="E32" i="4"/>
  <c r="D32" i="4"/>
  <c r="C32" i="4"/>
  <c r="Q31" i="4"/>
  <c r="Q28" i="4"/>
  <c r="O28" i="4"/>
  <c r="O24" i="4" s="1"/>
  <c r="I24" i="4"/>
  <c r="F24" i="4"/>
  <c r="E24" i="4"/>
  <c r="D24" i="4"/>
  <c r="C24" i="4"/>
  <c r="Q20" i="4"/>
  <c r="O20" i="4"/>
  <c r="I20" i="4"/>
  <c r="F20" i="4"/>
  <c r="E20" i="4"/>
  <c r="D20" i="4"/>
  <c r="C20" i="4"/>
  <c r="Q19" i="4"/>
  <c r="O19" i="4"/>
  <c r="I19" i="4"/>
  <c r="Q18" i="4"/>
  <c r="O18" i="4"/>
  <c r="Q17" i="4"/>
  <c r="O17" i="4"/>
  <c r="F16" i="4"/>
  <c r="E16" i="4"/>
  <c r="D16" i="4"/>
  <c r="C16" i="4"/>
  <c r="Q15" i="4"/>
  <c r="Q7" i="4" s="1"/>
  <c r="F15" i="4"/>
  <c r="F10" i="4"/>
  <c r="F8" i="4"/>
  <c r="O7" i="4"/>
  <c r="I7" i="4"/>
  <c r="E7" i="4"/>
  <c r="D7" i="4"/>
  <c r="C7" i="4"/>
  <c r="Q21" i="3"/>
  <c r="O45" i="3"/>
  <c r="P45" i="3"/>
  <c r="Q45" i="3"/>
  <c r="N45" i="3"/>
  <c r="F45" i="3"/>
  <c r="I45" i="3"/>
  <c r="P38" i="3"/>
  <c r="N38" i="3"/>
  <c r="F38" i="3"/>
  <c r="O33" i="3"/>
  <c r="P33" i="3"/>
  <c r="N33" i="3"/>
  <c r="F33" i="3"/>
  <c r="I33" i="3"/>
  <c r="P25" i="3"/>
  <c r="N25" i="3"/>
  <c r="F25" i="3"/>
  <c r="I25" i="3"/>
  <c r="O21" i="3"/>
  <c r="P21" i="3"/>
  <c r="N21" i="3"/>
  <c r="F21" i="3"/>
  <c r="I21" i="3"/>
  <c r="P17" i="3"/>
  <c r="N17" i="3"/>
  <c r="F17" i="3"/>
  <c r="O8" i="3"/>
  <c r="P8" i="3"/>
  <c r="I8" i="3"/>
  <c r="D45" i="3"/>
  <c r="D33" i="3"/>
  <c r="D25" i="3"/>
  <c r="D21" i="3"/>
  <c r="D17" i="3"/>
  <c r="D8" i="3"/>
  <c r="Q16" i="3"/>
  <c r="Q8" i="3" s="1"/>
  <c r="Q18" i="3"/>
  <c r="Q19" i="3"/>
  <c r="Q20" i="3"/>
  <c r="Q29" i="3"/>
  <c r="Q32" i="3"/>
  <c r="Q34" i="3"/>
  <c r="Q35" i="3"/>
  <c r="Q36" i="3"/>
  <c r="Q37" i="3"/>
  <c r="Q43" i="3"/>
  <c r="Q38" i="3" s="1"/>
  <c r="Q47" i="3"/>
  <c r="Q48" i="3"/>
  <c r="Q49" i="3"/>
  <c r="O18" i="3"/>
  <c r="O19" i="3"/>
  <c r="O20" i="3"/>
  <c r="O29" i="3"/>
  <c r="O25" i="3" s="1"/>
  <c r="O43" i="3"/>
  <c r="O38" i="3" s="1"/>
  <c r="O47" i="3"/>
  <c r="O48" i="3"/>
  <c r="O49" i="3"/>
  <c r="I20" i="3"/>
  <c r="I43" i="3"/>
  <c r="I47" i="3"/>
  <c r="I48" i="3"/>
  <c r="I49" i="3"/>
  <c r="F9" i="3"/>
  <c r="F11" i="3"/>
  <c r="F16" i="3"/>
  <c r="D49" i="3"/>
  <c r="D43" i="3"/>
  <c r="D38" i="3" s="1"/>
  <c r="E45" i="3"/>
  <c r="C45" i="3"/>
  <c r="E38" i="3"/>
  <c r="C38" i="3"/>
  <c r="E33" i="3"/>
  <c r="C33" i="3"/>
  <c r="E25" i="3"/>
  <c r="C25" i="3"/>
  <c r="E21" i="3"/>
  <c r="C21" i="3"/>
  <c r="E17" i="3"/>
  <c r="C17" i="3"/>
  <c r="N8" i="3"/>
  <c r="E8" i="3"/>
  <c r="C8" i="3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5" i="2"/>
  <c r="G46" i="2"/>
  <c r="G47" i="2"/>
  <c r="G48" i="2"/>
  <c r="G7" i="2"/>
  <c r="F47" i="2"/>
  <c r="F48" i="2"/>
  <c r="F46" i="2"/>
  <c r="F45" i="2"/>
  <c r="F39" i="2"/>
  <c r="F40" i="2"/>
  <c r="F41" i="2"/>
  <c r="F42" i="2"/>
  <c r="F43" i="2"/>
  <c r="F38" i="2"/>
  <c r="F34" i="2"/>
  <c r="F35" i="2"/>
  <c r="F36" i="2"/>
  <c r="F33" i="2"/>
  <c r="F26" i="2"/>
  <c r="F27" i="2"/>
  <c r="F28" i="2"/>
  <c r="F29" i="2"/>
  <c r="F30" i="2"/>
  <c r="F31" i="2"/>
  <c r="F25" i="2"/>
  <c r="F22" i="2"/>
  <c r="F23" i="2"/>
  <c r="F21" i="2"/>
  <c r="F18" i="2"/>
  <c r="F19" i="2"/>
  <c r="F17" i="2"/>
  <c r="F9" i="2"/>
  <c r="F10" i="2"/>
  <c r="F11" i="2"/>
  <c r="F12" i="2"/>
  <c r="F13" i="2"/>
  <c r="F14" i="2"/>
  <c r="F15" i="2"/>
  <c r="F8" i="2"/>
  <c r="K47" i="3" l="1"/>
  <c r="M47" i="3"/>
  <c r="J47" i="3"/>
  <c r="L47" i="3"/>
  <c r="J43" i="3"/>
  <c r="M43" i="3"/>
  <c r="L43" i="3"/>
  <c r="J21" i="3"/>
  <c r="K21" i="3"/>
  <c r="L21" i="3"/>
  <c r="M21" i="3"/>
  <c r="L49" i="3"/>
  <c r="M49" i="3"/>
  <c r="J49" i="3"/>
  <c r="J20" i="3"/>
  <c r="K20" i="3"/>
  <c r="L20" i="3"/>
  <c r="M20" i="3"/>
  <c r="J25" i="3"/>
  <c r="K25" i="3"/>
  <c r="L25" i="3"/>
  <c r="M25" i="3"/>
  <c r="J33" i="3"/>
  <c r="K33" i="3"/>
  <c r="L33" i="3"/>
  <c r="M33" i="3"/>
  <c r="K45" i="3"/>
  <c r="L45" i="3"/>
  <c r="M45" i="3"/>
  <c r="J45" i="3"/>
  <c r="K48" i="3"/>
  <c r="L48" i="3"/>
  <c r="M48" i="3"/>
  <c r="J48" i="3"/>
  <c r="K8" i="3"/>
  <c r="M8" i="3"/>
  <c r="L8" i="3"/>
  <c r="J8" i="3"/>
  <c r="Q25" i="3"/>
  <c r="I17" i="3"/>
  <c r="O17" i="3"/>
  <c r="O50" i="3" s="1"/>
  <c r="Q16" i="4"/>
  <c r="I16" i="4"/>
  <c r="I37" i="4"/>
  <c r="Q33" i="3"/>
  <c r="Q17" i="3"/>
  <c r="I38" i="3"/>
  <c r="N50" i="3"/>
  <c r="P50" i="3"/>
  <c r="E50" i="3"/>
  <c r="F8" i="3"/>
  <c r="O16" i="4"/>
  <c r="O49" i="4" s="1"/>
  <c r="Q24" i="4"/>
  <c r="Q32" i="4"/>
  <c r="D49" i="4"/>
  <c r="E49" i="4"/>
  <c r="C49" i="4"/>
  <c r="F7" i="4"/>
  <c r="C50" i="3"/>
  <c r="D50" i="3"/>
  <c r="D44" i="2"/>
  <c r="E44" i="2"/>
  <c r="G44" i="2" s="1"/>
  <c r="F44" i="2"/>
  <c r="H44" i="2"/>
  <c r="I44" i="2"/>
  <c r="C44" i="2"/>
  <c r="D37" i="2"/>
  <c r="E37" i="2"/>
  <c r="F37" i="2"/>
  <c r="H37" i="2"/>
  <c r="I37" i="2"/>
  <c r="C37" i="2"/>
  <c r="C32" i="2"/>
  <c r="D32" i="2"/>
  <c r="E32" i="2"/>
  <c r="F32" i="2"/>
  <c r="H32" i="2"/>
  <c r="I32" i="2"/>
  <c r="D24" i="2"/>
  <c r="E24" i="2"/>
  <c r="G24" i="2" s="1"/>
  <c r="F24" i="2"/>
  <c r="H24" i="2"/>
  <c r="I24" i="2"/>
  <c r="C24" i="2"/>
  <c r="D20" i="2"/>
  <c r="E20" i="2"/>
  <c r="F20" i="2"/>
  <c r="H20" i="2"/>
  <c r="I20" i="2"/>
  <c r="C20" i="2"/>
  <c r="D16" i="2"/>
  <c r="E16" i="2"/>
  <c r="F16" i="2"/>
  <c r="H16" i="2"/>
  <c r="I16" i="2"/>
  <c r="C16" i="2"/>
  <c r="D7" i="2"/>
  <c r="E7" i="2"/>
  <c r="F7" i="2"/>
  <c r="H7" i="2"/>
  <c r="I7" i="2"/>
  <c r="C7" i="2"/>
  <c r="J17" i="3" l="1"/>
  <c r="K17" i="3"/>
  <c r="L17" i="3"/>
  <c r="M17" i="3"/>
  <c r="J38" i="3"/>
  <c r="K38" i="3"/>
  <c r="L38" i="3"/>
  <c r="M38" i="3"/>
  <c r="Q50" i="3"/>
  <c r="Q49" i="4"/>
  <c r="I49" i="4"/>
  <c r="I50" i="3"/>
  <c r="I49" i="2"/>
  <c r="F50" i="3"/>
  <c r="F49" i="4"/>
  <c r="C49" i="2"/>
  <c r="F49" i="2"/>
  <c r="D49" i="2"/>
  <c r="H49" i="2"/>
  <c r="E49" i="2"/>
  <c r="L50" i="3" l="1"/>
  <c r="J50" i="3"/>
  <c r="M50" i="3"/>
  <c r="K50" i="3"/>
  <c r="G49" i="2"/>
</calcChain>
</file>

<file path=xl/sharedStrings.xml><?xml version="1.0" encoding="utf-8"?>
<sst xmlns="http://schemas.openxmlformats.org/spreadsheetml/2006/main" count="312" uniqueCount="109">
  <si>
    <t>Единица измерения: руб.</t>
  </si>
  <si>
    <t>Наименование показателя</t>
  </si>
  <si>
    <t>Ц.ст.</t>
  </si>
  <si>
    <t>0100000000</t>
  </si>
  <si>
    <t>0110000000</t>
  </si>
  <si>
    <t>0120000000</t>
  </si>
  <si>
    <t>0130000000</t>
  </si>
  <si>
    <t>0140000000</t>
  </si>
  <si>
    <t>0150000000</t>
  </si>
  <si>
    <t>0160000000</t>
  </si>
  <si>
    <t>0170000000</t>
  </si>
  <si>
    <t>0180000000</t>
  </si>
  <si>
    <t>0200000000</t>
  </si>
  <si>
    <t>0210000000</t>
  </si>
  <si>
    <t>0220000000</t>
  </si>
  <si>
    <t>0230000000</t>
  </si>
  <si>
    <t>0300000000</t>
  </si>
  <si>
    <t>0310000000</t>
  </si>
  <si>
    <t>0320000000</t>
  </si>
  <si>
    <t>0330000000</t>
  </si>
  <si>
    <t>0400000000</t>
  </si>
  <si>
    <t>0410000000</t>
  </si>
  <si>
    <t>0420000000</t>
  </si>
  <si>
    <t>0430000000</t>
  </si>
  <si>
    <t>0440000000</t>
  </si>
  <si>
    <t>0450000000</t>
  </si>
  <si>
    <t>0460000000</t>
  </si>
  <si>
    <t>0470000000</t>
  </si>
  <si>
    <t>0500000000</t>
  </si>
  <si>
    <t>0510000000</t>
  </si>
  <si>
    <t>0520000000</t>
  </si>
  <si>
    <t>0530000000</t>
  </si>
  <si>
    <t>0540000000</t>
  </si>
  <si>
    <t>0600000000</t>
  </si>
  <si>
    <t>0610000000</t>
  </si>
  <si>
    <t>0620000000</t>
  </si>
  <si>
    <t>0630000000</t>
  </si>
  <si>
    <t>0640000000</t>
  </si>
  <si>
    <t>0660000000</t>
  </si>
  <si>
    <t>0700000000</t>
  </si>
  <si>
    <t>0710000000</t>
  </si>
  <si>
    <t>0800000000</t>
  </si>
  <si>
    <t>0900000000</t>
  </si>
  <si>
    <t>ВСЕГО РАСХОДОВ:</t>
  </si>
  <si>
    <t>Отчет 2018 год</t>
  </si>
  <si>
    <t>0650000000</t>
  </si>
  <si>
    <t>1000000000</t>
  </si>
  <si>
    <t>Уточненная роспись на 01.10.2019</t>
  </si>
  <si>
    <t>проект 2020 год</t>
  </si>
  <si>
    <t>Отклонение к 2019 году</t>
  </si>
  <si>
    <t>Тепм роста (снижения) к 2019 года</t>
  </si>
  <si>
    <t>Плановый период</t>
  </si>
  <si>
    <t>2021 год</t>
  </si>
  <si>
    <t>2022 год</t>
  </si>
  <si>
    <t>Подпрограмма 6. "Финансовое обеспечение деятельности муниципальных учреждений, подведомственных Управлению культуры и международных связей администрации ЗАТО г. Североморск"</t>
  </si>
  <si>
    <t>Подпрограмма 1. "Молодежь Североморска"</t>
  </si>
  <si>
    <t>Подпрограмма 2. "Развитие физической культуры и спорта и формирования здорового образа жизни в ЗАТО г. Североморск"</t>
  </si>
  <si>
    <t>Подпрограмма 3. "Профилактика наркомании, алкоголизма и токсикомании в ЗАТО г. Североморск"</t>
  </si>
  <si>
    <t>Подпрограмма 4. "Дополнительные меры социальной поддержки отдельных категорий граждан ЗАТО г. Североморск"</t>
  </si>
  <si>
    <t>Подпрограмма 5. "Доступная среда в ЗАТО г. Североморск"</t>
  </si>
  <si>
    <t>Подпрограмма 6. "Профилактика правонарушений в ЗАТО г. Североморск"</t>
  </si>
  <si>
    <t>Подпрограмма 7. "Транспортная инфраструктура ЗАТО г. Североморск"</t>
  </si>
  <si>
    <t>Подпрограмма 8. "Охрана окружающей среды ЗАТО г. Североморск"</t>
  </si>
  <si>
    <t>Подпрограмма 1. "Развитие малого и среднего предпринимательства, стимулирование инвестиционной деятельности ЗАТО г. Североморск"</t>
  </si>
  <si>
    <t>Подпрограмма 2. "Развитие потребительского рынка ЗАТО г. Североморск"</t>
  </si>
  <si>
    <t>Подпрограмма 3. "Поддержка социально - ориентированных некоммерческий организаций"</t>
  </si>
  <si>
    <t>Подпрограмма 1. Создание условий для эффективного использования муниципального имущества ЗАТО г. Североморск</t>
  </si>
  <si>
    <t>Подпрограмма 2. "Развитие информационного общества и системы "Электронный муниципалитет" в ЗАТО г. Североморск"</t>
  </si>
  <si>
    <t>Подпрограмма 3. "Развитие муниципальной службы в муниципальном образовании ЗАТО г. Североморск"</t>
  </si>
  <si>
    <t>Подпрограмма 1. "Автомобильные дороги и проезды ЗАТО г. Североморск"</t>
  </si>
  <si>
    <t>Подпрограмма 2. "Комплексная эксплуатация муниципальных объектов уличного (наружного) освещения"</t>
  </si>
  <si>
    <t>Подпрограмма 3. "Энергосбережение и повышение энергоэффективности на территории ЗАТО г. Североморск"</t>
  </si>
  <si>
    <t>Подпрограмма 4. "Подготовка объектов и систем жизнеобеспечения ЗАТО г. Североморск к работе в отопительный период"</t>
  </si>
  <si>
    <t>Подпрограмма 5. "Муниципальный жилищный фонд ЗАТО г. Североморск"</t>
  </si>
  <si>
    <t>Подпрограмма 6. "Осуществление прочих мероприятий по благоустройству в ЗАТО г. Североморск"</t>
  </si>
  <si>
    <t>Подпрограмма 7. "Городские парки и скверы - центры отдыха Североморцев"</t>
  </si>
  <si>
    <t>Подпрограмма 1. "Развитие дошкольного, общего и дополнительного образования детей"</t>
  </si>
  <si>
    <t>Подпрограмма 2. "Школьное питание"</t>
  </si>
  <si>
    <t>Подпрограмма 3. "Североморск - город без сирот"</t>
  </si>
  <si>
    <t>Подпрограмма 4. "Отдых и оздоровление детей"</t>
  </si>
  <si>
    <t>Подпрограмма 1. "Совершенствование предоставления дополнительного образования детям в сфере культуры"</t>
  </si>
  <si>
    <t>Подпрограмма 2. "Совершенствование библиотечного, библиографического и информационного обслуживания пользователей"</t>
  </si>
  <si>
    <t>Подпрограмма 3. "Совершенствование организации досуга и развитие творческих способностей граждан"</t>
  </si>
  <si>
    <t>Подпрограмма 4. "Совершенствование музейного обслуживания граждан"</t>
  </si>
  <si>
    <t>Подпрограмма 5. "Сохранение, использование, популяризация и охрана объектов культурного наследия (памятников истории и культуры) ЗАТО г. Североморск"</t>
  </si>
  <si>
    <t>Подпрограмма 1. "Управление муниципальными финансами"</t>
  </si>
  <si>
    <t>Муниципальная программа 1. "Улучшение качества и безопасности жизни населения"</t>
  </si>
  <si>
    <t>Муниципальная программа 2. "Развитие конкурентоспособной экономики"</t>
  </si>
  <si>
    <t>Муниципальная программа 3. "Развитие муниципального управления и гражданского общества в ЗАТО г. Североморск"</t>
  </si>
  <si>
    <t>Муниципальная программа 4. "Обеспечение комфортной городской среды в ЗАТО г. Североморск"</t>
  </si>
  <si>
    <t>Муниципальная программа 5. "Развитие образования ЗАТО г. Североморск"</t>
  </si>
  <si>
    <t>Муниципальная программа 6. "Культура ЗАТО г. Североморск"</t>
  </si>
  <si>
    <t>Муниципальная  программа 7.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г.Североморск"</t>
  </si>
  <si>
    <t>Муниципальная программа 8. "Формирование современной городской среды ЗАТО г. Североморск"</t>
  </si>
  <si>
    <t>Муниципальная программа 9. "Повышение безопасности дорожного движения и снижение дорожно-транспортного травматизма в ЗАТО г. Североморск"</t>
  </si>
  <si>
    <t>Муниципальная программа 10. "Профилактика терроризма, экстремизма и ликвидация последствий проявления терроризма и экстремизма на территории ЗАТО г. Североморск"</t>
  </si>
  <si>
    <t>тыс.руб</t>
  </si>
  <si>
    <t>Проект                 2020 год</t>
  </si>
  <si>
    <t>Отчет                    2018 год</t>
  </si>
  <si>
    <t>Отчет                     2018 год</t>
  </si>
  <si>
    <t>тыс.руб.</t>
  </si>
  <si>
    <t>Прогноз расходов в рамках муниципальных программ на 2020 - 2022 годы</t>
  </si>
  <si>
    <t>Прогноз расходов в рамках муниципальных программ и подпрограмм  на 2020 - 2022 годы</t>
  </si>
  <si>
    <t>Ожидаемое исполнение за 2019 год</t>
  </si>
  <si>
    <t xml:space="preserve">Отклонение </t>
  </si>
  <si>
    <t>к отчету 2018 года</t>
  </si>
  <si>
    <t>к ожидаемому 2019 года</t>
  </si>
  <si>
    <t>Сумма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</si>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</sst>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0"/>
  </numFmts>
  <fonts count="22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b/>
      <sz val="10"/>
      <color rgb="FF7030A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rgb="FF7030A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147">
    <xf numFmtId="0" fontId="0" fillId="0" borderId="0" xfId="0"/>
    <xf numFmtId="0" fontId="5" fillId="5" borderId="1" xfId="2" applyNumberFormat="1" applyFont="1" applyFill="1" applyProtection="1"/>
    <xf numFmtId="0" fontId="6" fillId="5" borderId="0" xfId="0" applyFont="1" applyFill="1" applyProtection="1">
      <protection locked="0"/>
    </xf>
    <xf numFmtId="0" fontId="5" fillId="5" borderId="6" xfId="28" applyFont="1" applyFill="1" applyBorder="1" applyAlignment="1">
      <alignment horizontal="center" vertical="center" wrapText="1"/>
    </xf>
    <xf numFmtId="0" fontId="5" fillId="5" borderId="2" xfId="29" applyNumberFormat="1" applyFont="1" applyFill="1" applyProtection="1">
      <alignment vertical="top" wrapText="1"/>
    </xf>
    <xf numFmtId="1" fontId="5" fillId="5" borderId="2" xfId="30" applyNumberFormat="1" applyFont="1" applyFill="1" applyProtection="1">
      <alignment horizontal="center" vertical="top" shrinkToFit="1"/>
    </xf>
    <xf numFmtId="4" fontId="5" fillId="5" borderId="2" xfId="31" applyNumberFormat="1" applyFont="1" applyFill="1" applyProtection="1">
      <alignment horizontal="right" vertical="top" shrinkToFit="1"/>
    </xf>
    <xf numFmtId="4" fontId="5" fillId="5" borderId="2" xfId="32" applyNumberFormat="1" applyFont="1" applyFill="1" applyProtection="1">
      <alignment horizontal="right" vertical="top" shrinkToFit="1"/>
    </xf>
    <xf numFmtId="0" fontId="5" fillId="5" borderId="1" xfId="48" applyNumberFormat="1" applyFont="1" applyFill="1" applyAlignment="1" applyProtection="1">
      <alignment vertical="top" wrapText="1"/>
    </xf>
    <xf numFmtId="0" fontId="8" fillId="5" borderId="2" xfId="29" applyNumberFormat="1" applyFont="1" applyFill="1" applyProtection="1">
      <alignment vertical="top" wrapText="1"/>
    </xf>
    <xf numFmtId="1" fontId="8" fillId="5" borderId="2" xfId="30" applyNumberFormat="1" applyFont="1" applyFill="1" applyProtection="1">
      <alignment horizontal="center" vertical="top" shrinkToFit="1"/>
    </xf>
    <xf numFmtId="4" fontId="8" fillId="5" borderId="2" xfId="31" applyNumberFormat="1" applyFont="1" applyFill="1" applyProtection="1">
      <alignment horizontal="right" vertical="top" shrinkToFit="1"/>
    </xf>
    <xf numFmtId="0" fontId="8" fillId="5" borderId="1" xfId="2" applyNumberFormat="1" applyFont="1" applyFill="1" applyProtection="1"/>
    <xf numFmtId="0" fontId="9" fillId="5" borderId="0" xfId="0" applyFont="1" applyFill="1" applyProtection="1">
      <protection locked="0"/>
    </xf>
    <xf numFmtId="4" fontId="8" fillId="5" borderId="2" xfId="32" applyNumberFormat="1" applyFont="1" applyFill="1" applyProtection="1">
      <alignment horizontal="right" vertical="top" shrinkToFit="1"/>
    </xf>
    <xf numFmtId="0" fontId="8" fillId="5" borderId="1" xfId="48" applyNumberFormat="1" applyFont="1" applyFill="1" applyAlignment="1" applyProtection="1">
      <alignment vertical="top" wrapText="1"/>
    </xf>
    <xf numFmtId="4" fontId="6" fillId="5" borderId="0" xfId="0" applyNumberFormat="1" applyFont="1" applyFill="1" applyProtection="1">
      <protection locked="0"/>
    </xf>
    <xf numFmtId="0" fontId="10" fillId="5" borderId="1" xfId="2" applyNumberFormat="1" applyFont="1" applyFill="1" applyProtection="1"/>
    <xf numFmtId="0" fontId="12" fillId="5" borderId="1" xfId="2" applyNumberFormat="1" applyFont="1" applyFill="1" applyProtection="1"/>
    <xf numFmtId="0" fontId="14" fillId="5" borderId="0" xfId="0" applyFont="1" applyFill="1" applyProtection="1">
      <protection locked="0"/>
    </xf>
    <xf numFmtId="0" fontId="12" fillId="5" borderId="6" xfId="28" applyFont="1" applyFill="1" applyBorder="1" applyAlignment="1">
      <alignment horizontal="center" vertical="center" wrapText="1"/>
    </xf>
    <xf numFmtId="164" fontId="10" fillId="5" borderId="1" xfId="2" applyNumberFormat="1" applyFont="1" applyFill="1" applyProtection="1"/>
    <xf numFmtId="164" fontId="6" fillId="5" borderId="0" xfId="0" applyNumberFormat="1" applyFont="1" applyFill="1" applyProtection="1">
      <protection locked="0"/>
    </xf>
    <xf numFmtId="0" fontId="15" fillId="5" borderId="11" xfId="29" applyNumberFormat="1" applyFont="1" applyFill="1" applyBorder="1" applyProtection="1">
      <alignment vertical="top" wrapText="1"/>
    </xf>
    <xf numFmtId="1" fontId="15" fillId="5" borderId="2" xfId="30" applyNumberFormat="1" applyFont="1" applyFill="1" applyBorder="1" applyProtection="1">
      <alignment horizontal="center" vertical="top" shrinkToFit="1"/>
    </xf>
    <xf numFmtId="164" fontId="16" fillId="5" borderId="2" xfId="31" applyNumberFormat="1" applyFont="1" applyFill="1" applyBorder="1" applyProtection="1">
      <alignment horizontal="right" vertical="top" shrinkToFit="1"/>
    </xf>
    <xf numFmtId="164" fontId="17" fillId="5" borderId="2" xfId="31" applyNumberFormat="1" applyFont="1" applyFill="1" applyBorder="1" applyProtection="1">
      <alignment horizontal="right" vertical="top" shrinkToFit="1"/>
    </xf>
    <xf numFmtId="4" fontId="16" fillId="5" borderId="2" xfId="31" applyNumberFormat="1" applyFont="1" applyFill="1" applyBorder="1" applyProtection="1">
      <alignment horizontal="right" vertical="top" shrinkToFit="1"/>
    </xf>
    <xf numFmtId="164" fontId="17" fillId="5" borderId="12" xfId="31" applyNumberFormat="1" applyFont="1" applyFill="1" applyBorder="1" applyProtection="1">
      <alignment horizontal="right" vertical="top" shrinkToFit="1"/>
    </xf>
    <xf numFmtId="4" fontId="16" fillId="5" borderId="2" xfId="32" applyNumberFormat="1" applyFont="1" applyFill="1" applyBorder="1" applyProtection="1">
      <alignment horizontal="right" vertical="top" shrinkToFit="1"/>
    </xf>
    <xf numFmtId="0" fontId="17" fillId="5" borderId="11" xfId="29" applyNumberFormat="1" applyFont="1" applyFill="1" applyBorder="1" applyProtection="1">
      <alignment vertical="top" wrapText="1"/>
    </xf>
    <xf numFmtId="1" fontId="17" fillId="5" borderId="2" xfId="30" applyNumberFormat="1" applyFont="1" applyFill="1" applyBorder="1" applyProtection="1">
      <alignment horizontal="center" vertical="top" shrinkToFit="1"/>
    </xf>
    <xf numFmtId="4" fontId="17" fillId="5" borderId="2" xfId="31" applyNumberFormat="1" applyFont="1" applyFill="1" applyBorder="1" applyProtection="1">
      <alignment horizontal="right" vertical="top" shrinkToFit="1"/>
    </xf>
    <xf numFmtId="4" fontId="17" fillId="5" borderId="2" xfId="32" applyNumberFormat="1" applyFont="1" applyFill="1" applyBorder="1" applyProtection="1">
      <alignment horizontal="right" vertical="top" shrinkToFit="1"/>
    </xf>
    <xf numFmtId="0" fontId="15" fillId="5" borderId="13" xfId="48" applyNumberFormat="1" applyFont="1" applyFill="1" applyBorder="1" applyAlignment="1" applyProtection="1">
      <alignment vertical="top" wrapText="1"/>
    </xf>
    <xf numFmtId="165" fontId="6" fillId="5" borderId="0" xfId="0" applyNumberFormat="1" applyFont="1" applyFill="1" applyProtection="1">
      <protection locked="0"/>
    </xf>
    <xf numFmtId="0" fontId="8" fillId="5" borderId="11" xfId="29" applyNumberFormat="1" applyFont="1" applyFill="1" applyBorder="1" applyProtection="1">
      <alignment vertical="top" wrapText="1"/>
    </xf>
    <xf numFmtId="1" fontId="8" fillId="5" borderId="2" xfId="30" applyNumberFormat="1" applyFont="1" applyFill="1" applyBorder="1" applyProtection="1">
      <alignment horizontal="center" vertical="top" shrinkToFit="1"/>
    </xf>
    <xf numFmtId="164" fontId="13" fillId="5" borderId="2" xfId="31" applyNumberFormat="1" applyFont="1" applyFill="1" applyBorder="1" applyProtection="1">
      <alignment horizontal="right" vertical="top" shrinkToFit="1"/>
    </xf>
    <xf numFmtId="164" fontId="11" fillId="5" borderId="2" xfId="31" applyNumberFormat="1" applyFont="1" applyFill="1" applyBorder="1" applyProtection="1">
      <alignment horizontal="right" vertical="top" shrinkToFit="1"/>
    </xf>
    <xf numFmtId="4" fontId="13" fillId="5" borderId="2" xfId="31" applyNumberFormat="1" applyFont="1" applyFill="1" applyBorder="1" applyProtection="1">
      <alignment horizontal="right" vertical="top" shrinkToFit="1"/>
    </xf>
    <xf numFmtId="164" fontId="11" fillId="5" borderId="12" xfId="31" applyNumberFormat="1" applyFont="1" applyFill="1" applyBorder="1" applyProtection="1">
      <alignment horizontal="right" vertical="top" shrinkToFit="1"/>
    </xf>
    <xf numFmtId="0" fontId="5" fillId="5" borderId="11" xfId="29" applyNumberFormat="1" applyFont="1" applyFill="1" applyBorder="1" applyProtection="1">
      <alignment vertical="top" wrapText="1"/>
    </xf>
    <xf numFmtId="1" fontId="5" fillId="5" borderId="2" xfId="30" applyNumberFormat="1" applyFont="1" applyFill="1" applyBorder="1" applyProtection="1">
      <alignment horizontal="center" vertical="top" shrinkToFit="1"/>
    </xf>
    <xf numFmtId="4" fontId="12" fillId="5" borderId="2" xfId="31" applyNumberFormat="1" applyFont="1" applyFill="1" applyBorder="1" applyProtection="1">
      <alignment horizontal="right" vertical="top" shrinkToFit="1"/>
    </xf>
    <xf numFmtId="164" fontId="10" fillId="5" borderId="2" xfId="31" applyNumberFormat="1" applyFont="1" applyFill="1" applyBorder="1" applyProtection="1">
      <alignment horizontal="right" vertical="top" shrinkToFit="1"/>
    </xf>
    <xf numFmtId="4" fontId="12" fillId="5" borderId="2" xfId="32" applyNumberFormat="1" applyFont="1" applyFill="1" applyBorder="1" applyProtection="1">
      <alignment horizontal="right" vertical="top" shrinkToFit="1"/>
    </xf>
    <xf numFmtId="164" fontId="10" fillId="5" borderId="12" xfId="31" applyNumberFormat="1" applyFont="1" applyFill="1" applyBorder="1" applyProtection="1">
      <alignment horizontal="right" vertical="top" shrinkToFit="1"/>
    </xf>
    <xf numFmtId="0" fontId="10" fillId="5" borderId="11" xfId="29" applyNumberFormat="1" applyFont="1" applyFill="1" applyBorder="1" applyProtection="1">
      <alignment vertical="top" wrapText="1"/>
    </xf>
    <xf numFmtId="1" fontId="10" fillId="5" borderId="2" xfId="30" applyNumberFormat="1" applyFont="1" applyFill="1" applyBorder="1" applyProtection="1">
      <alignment horizontal="center" vertical="top" shrinkToFit="1"/>
    </xf>
    <xf numFmtId="4" fontId="10" fillId="5" borderId="2" xfId="31" applyNumberFormat="1" applyFont="1" applyFill="1" applyBorder="1" applyProtection="1">
      <alignment horizontal="right" vertical="top" shrinkToFit="1"/>
    </xf>
    <xf numFmtId="4" fontId="10" fillId="5" borderId="2" xfId="32" applyNumberFormat="1" applyFont="1" applyFill="1" applyBorder="1" applyProtection="1">
      <alignment horizontal="right" vertical="top" shrinkToFit="1"/>
    </xf>
    <xf numFmtId="4" fontId="11" fillId="5" borderId="2" xfId="31" applyNumberFormat="1" applyFont="1" applyFill="1" applyBorder="1" applyProtection="1">
      <alignment horizontal="right" vertical="top" shrinkToFit="1"/>
    </xf>
    <xf numFmtId="0" fontId="5" fillId="5" borderId="13" xfId="48" applyNumberFormat="1" applyFont="1" applyFill="1" applyBorder="1" applyAlignment="1" applyProtection="1">
      <alignment vertical="top" wrapText="1"/>
    </xf>
    <xf numFmtId="4" fontId="13" fillId="5" borderId="2" xfId="32" applyNumberFormat="1" applyFont="1" applyFill="1" applyBorder="1" applyProtection="1">
      <alignment horizontal="right" vertical="top" shrinkToFit="1"/>
    </xf>
    <xf numFmtId="0" fontId="8" fillId="5" borderId="13" xfId="48" applyNumberFormat="1" applyFont="1" applyFill="1" applyBorder="1" applyAlignment="1" applyProtection="1">
      <alignment vertical="top" wrapText="1"/>
    </xf>
    <xf numFmtId="4" fontId="13" fillId="5" borderId="15" xfId="31" applyNumberFormat="1" applyFont="1" applyFill="1" applyBorder="1" applyProtection="1">
      <alignment horizontal="right" vertical="top" shrinkToFit="1"/>
    </xf>
    <xf numFmtId="164" fontId="11" fillId="5" borderId="15" xfId="31" applyNumberFormat="1" applyFont="1" applyFill="1" applyBorder="1" applyProtection="1">
      <alignment horizontal="right" vertical="top" shrinkToFit="1"/>
    </xf>
    <xf numFmtId="164" fontId="11" fillId="5" borderId="16" xfId="31" applyNumberFormat="1" applyFont="1" applyFill="1" applyBorder="1" applyProtection="1">
      <alignment horizontal="right" vertical="top" shrinkToFit="1"/>
    </xf>
    <xf numFmtId="4" fontId="19" fillId="5" borderId="15" xfId="31" applyNumberFormat="1" applyFont="1" applyFill="1" applyBorder="1" applyProtection="1">
      <alignment horizontal="right" vertical="top" shrinkToFit="1"/>
    </xf>
    <xf numFmtId="164" fontId="20" fillId="5" borderId="15" xfId="31" applyNumberFormat="1" applyFont="1" applyFill="1" applyBorder="1" applyProtection="1">
      <alignment horizontal="right" vertical="top" shrinkToFit="1"/>
    </xf>
    <xf numFmtId="164" fontId="20" fillId="5" borderId="16" xfId="31" applyNumberFormat="1" applyFont="1" applyFill="1" applyBorder="1" applyProtection="1">
      <alignment horizontal="right" vertical="top" shrinkToFit="1"/>
    </xf>
    <xf numFmtId="0" fontId="16" fillId="5" borderId="6" xfId="28" applyFont="1" applyFill="1" applyBorder="1" applyAlignment="1">
      <alignment horizontal="center" vertical="center" wrapText="1"/>
    </xf>
    <xf numFmtId="0" fontId="5" fillId="5" borderId="6" xfId="28" applyNumberFormat="1" applyFont="1" applyFill="1" applyBorder="1" applyAlignment="1" applyProtection="1">
      <alignment horizontal="center" vertical="center" wrapText="1"/>
    </xf>
    <xf numFmtId="0" fontId="15" fillId="5" borderId="6" xfId="28" applyNumberFormat="1" applyFont="1" applyFill="1" applyBorder="1" applyAlignment="1" applyProtection="1">
      <alignment horizontal="center" vertical="center" wrapText="1"/>
    </xf>
    <xf numFmtId="0" fontId="8" fillId="5" borderId="2" xfId="33" applyNumberFormat="1" applyFont="1" applyFill="1" applyProtection="1">
      <alignment horizontal="left"/>
    </xf>
    <xf numFmtId="0" fontId="8" fillId="5" borderId="2" xfId="33" applyFont="1" applyFill="1">
      <alignment horizontal="left"/>
    </xf>
    <xf numFmtId="0" fontId="5" fillId="5" borderId="1" xfId="1" applyNumberFormat="1" applyFont="1" applyFill="1" applyProtection="1">
      <alignment wrapText="1"/>
    </xf>
    <xf numFmtId="0" fontId="5" fillId="5" borderId="1" xfId="1" applyFont="1" applyFill="1">
      <alignment wrapText="1"/>
    </xf>
    <xf numFmtId="0" fontId="7" fillId="5" borderId="1" xfId="3" applyNumberFormat="1" applyFont="1" applyFill="1" applyProtection="1">
      <alignment horizontal="center" wrapText="1"/>
    </xf>
    <xf numFmtId="0" fontId="7" fillId="5" borderId="1" xfId="3" applyFont="1" applyFill="1">
      <alignment horizontal="center" wrapText="1"/>
    </xf>
    <xf numFmtId="0" fontId="7" fillId="5" borderId="1" xfId="4" applyNumberFormat="1" applyFont="1" applyFill="1" applyProtection="1">
      <alignment horizontal="center"/>
    </xf>
    <xf numFmtId="0" fontId="7" fillId="5" borderId="1" xfId="4" applyFont="1" applyFill="1">
      <alignment horizontal="center"/>
    </xf>
    <xf numFmtId="0" fontId="5" fillId="5" borderId="1" xfId="5" applyNumberFormat="1" applyFont="1" applyFill="1" applyProtection="1">
      <alignment horizontal="right"/>
    </xf>
    <xf numFmtId="0" fontId="5" fillId="5" borderId="1" xfId="5" applyFont="1" applyFill="1">
      <alignment horizontal="right"/>
    </xf>
    <xf numFmtId="0" fontId="5" fillId="5" borderId="6" xfId="28" applyNumberFormat="1" applyFont="1" applyFill="1" applyBorder="1" applyAlignment="1" applyProtection="1">
      <alignment horizontal="center" vertical="center" wrapText="1"/>
    </xf>
    <xf numFmtId="0" fontId="5" fillId="5" borderId="3" xfId="28" applyNumberFormat="1" applyFont="1" applyFill="1" applyBorder="1" applyAlignment="1" applyProtection="1">
      <alignment horizontal="center" vertical="center" wrapText="1"/>
    </xf>
    <xf numFmtId="0" fontId="5" fillId="5" borderId="4" xfId="28" applyNumberFormat="1" applyFont="1" applyFill="1" applyBorder="1" applyAlignment="1" applyProtection="1">
      <alignment horizontal="center" vertical="center" wrapText="1"/>
    </xf>
    <xf numFmtId="0" fontId="5" fillId="5" borderId="5" xfId="28" applyNumberFormat="1" applyFont="1" applyFill="1" applyBorder="1" applyAlignment="1" applyProtection="1">
      <alignment horizontal="center" vertical="center" wrapText="1"/>
    </xf>
    <xf numFmtId="0" fontId="5" fillId="5" borderId="7" xfId="28" applyNumberFormat="1" applyFont="1" applyFill="1" applyBorder="1" applyAlignment="1" applyProtection="1">
      <alignment horizontal="center" vertical="center" wrapText="1"/>
    </xf>
    <xf numFmtId="0" fontId="5" fillId="5" borderId="2" xfId="28" applyNumberFormat="1" applyFont="1" applyFill="1" applyProtection="1">
      <alignment horizontal="center" vertical="center" wrapText="1"/>
    </xf>
    <xf numFmtId="0" fontId="5" fillId="5" borderId="2" xfId="28" applyFont="1" applyFill="1">
      <alignment horizontal="center" vertical="center" wrapText="1"/>
    </xf>
    <xf numFmtId="0" fontId="5" fillId="5" borderId="2" xfId="6" applyNumberFormat="1" applyFont="1" applyFill="1" applyProtection="1">
      <alignment horizontal="center" vertical="center" wrapText="1"/>
    </xf>
    <xf numFmtId="0" fontId="5" fillId="5" borderId="2" xfId="6" applyFont="1" applyFill="1">
      <alignment horizontal="center" vertical="center" wrapText="1"/>
    </xf>
    <xf numFmtId="0" fontId="5" fillId="5" borderId="2" xfId="9" applyNumberFormat="1" applyFont="1" applyFill="1" applyProtection="1">
      <alignment horizontal="center" vertical="center" wrapText="1"/>
    </xf>
    <xf numFmtId="0" fontId="5" fillId="5" borderId="2" xfId="9" applyFont="1" applyFill="1">
      <alignment horizontal="center" vertical="center" wrapText="1"/>
    </xf>
    <xf numFmtId="0" fontId="8" fillId="5" borderId="14" xfId="33" applyNumberFormat="1" applyFont="1" applyFill="1" applyBorder="1" applyProtection="1">
      <alignment horizontal="left"/>
    </xf>
    <xf numFmtId="0" fontId="8" fillId="5" borderId="15" xfId="33" applyFont="1" applyFill="1" applyBorder="1">
      <alignment horizontal="left"/>
    </xf>
    <xf numFmtId="0" fontId="10" fillId="5" borderId="10" xfId="28" applyNumberFormat="1" applyFont="1" applyFill="1" applyBorder="1" applyProtection="1">
      <alignment horizontal="center" vertical="center" wrapText="1"/>
    </xf>
    <xf numFmtId="0" fontId="10" fillId="5" borderId="2" xfId="28" applyFont="1" applyFill="1" applyBorder="1">
      <alignment horizontal="center" vertical="center" wrapText="1"/>
    </xf>
    <xf numFmtId="164" fontId="17" fillId="5" borderId="10" xfId="28" applyNumberFormat="1" applyFont="1" applyFill="1" applyBorder="1" applyProtection="1">
      <alignment horizontal="center" vertical="center" wrapText="1"/>
    </xf>
    <xf numFmtId="164" fontId="17" fillId="5" borderId="2" xfId="28" applyNumberFormat="1" applyFont="1" applyFill="1" applyBorder="1">
      <alignment horizontal="center" vertical="center" wrapText="1"/>
    </xf>
    <xf numFmtId="164" fontId="10" fillId="5" borderId="10" xfId="28" applyNumberFormat="1" applyFont="1" applyFill="1" applyBorder="1" applyProtection="1">
      <alignment horizontal="center" vertical="center" wrapText="1"/>
    </xf>
    <xf numFmtId="164" fontId="10" fillId="5" borderId="2" xfId="28" applyNumberFormat="1" applyFont="1" applyFill="1" applyBorder="1">
      <alignment horizontal="center" vertical="center" wrapText="1"/>
    </xf>
    <xf numFmtId="0" fontId="21" fillId="5" borderId="1" xfId="3" applyNumberFormat="1" applyFont="1" applyFill="1" applyAlignment="1" applyProtection="1">
      <alignment horizontal="center" wrapText="1"/>
    </xf>
    <xf numFmtId="0" fontId="5" fillId="5" borderId="9" xfId="6" applyNumberFormat="1" applyFont="1" applyFill="1" applyBorder="1" applyProtection="1">
      <alignment horizontal="center" vertical="center" wrapText="1"/>
    </xf>
    <xf numFmtId="0" fontId="5" fillId="5" borderId="11" xfId="6" applyFont="1" applyFill="1" applyBorder="1">
      <alignment horizontal="center" vertical="center" wrapText="1"/>
    </xf>
    <xf numFmtId="0" fontId="5" fillId="5" borderId="10" xfId="9" applyNumberFormat="1" applyFont="1" applyFill="1" applyBorder="1" applyProtection="1">
      <alignment horizontal="center" vertical="center" wrapText="1"/>
    </xf>
    <xf numFmtId="0" fontId="5" fillId="5" borderId="2" xfId="9" applyFont="1" applyFill="1" applyBorder="1">
      <alignment horizontal="center" vertical="center" wrapText="1"/>
    </xf>
    <xf numFmtId="0" fontId="12" fillId="5" borderId="10" xfId="28" applyNumberFormat="1" applyFont="1" applyFill="1" applyBorder="1" applyProtection="1">
      <alignment horizontal="center" vertical="center" wrapText="1"/>
    </xf>
    <xf numFmtId="0" fontId="12" fillId="5" borderId="2" xfId="28" applyFont="1" applyFill="1" applyBorder="1">
      <alignment horizontal="center" vertical="center" wrapText="1"/>
    </xf>
    <xf numFmtId="0" fontId="10" fillId="5" borderId="17" xfId="28" applyNumberFormat="1" applyFont="1" applyFill="1" applyBorder="1" applyAlignment="1" applyProtection="1">
      <alignment horizontal="center" vertical="center" wrapText="1"/>
    </xf>
    <xf numFmtId="0" fontId="10" fillId="5" borderId="4" xfId="28" applyNumberFormat="1" applyFont="1" applyFill="1" applyBorder="1" applyAlignment="1" applyProtection="1">
      <alignment horizontal="center" vertical="center" wrapText="1"/>
    </xf>
    <xf numFmtId="0" fontId="18" fillId="5" borderId="14" xfId="33" applyNumberFormat="1" applyFont="1" applyFill="1" applyBorder="1" applyProtection="1">
      <alignment horizontal="left"/>
    </xf>
    <xf numFmtId="0" fontId="18" fillId="5" borderId="15" xfId="33" applyFont="1" applyFill="1" applyBorder="1">
      <alignment horizontal="left"/>
    </xf>
    <xf numFmtId="0" fontId="21" fillId="5" borderId="1" xfId="3" applyNumberFormat="1" applyFont="1" applyFill="1" applyProtection="1">
      <alignment horizontal="center" wrapText="1"/>
    </xf>
    <xf numFmtId="0" fontId="21" fillId="5" borderId="1" xfId="3" applyFont="1" applyFill="1">
      <alignment horizontal="center" wrapText="1"/>
    </xf>
    <xf numFmtId="0" fontId="7" fillId="5" borderId="1" xfId="4" applyNumberFormat="1" applyFont="1" applyFill="1" applyAlignment="1" applyProtection="1">
      <alignment horizontal="right"/>
    </xf>
    <xf numFmtId="0" fontId="7" fillId="5" borderId="1" xfId="4" applyFont="1" applyFill="1" applyAlignment="1">
      <alignment horizontal="right"/>
    </xf>
    <xf numFmtId="0" fontId="15" fillId="5" borderId="9" xfId="6" applyNumberFormat="1" applyFont="1" applyFill="1" applyBorder="1" applyProtection="1">
      <alignment horizontal="center" vertical="center" wrapText="1"/>
    </xf>
    <xf numFmtId="0" fontId="15" fillId="5" borderId="11" xfId="6" applyFont="1" applyFill="1" applyBorder="1">
      <alignment horizontal="center" vertical="center" wrapText="1"/>
    </xf>
    <xf numFmtId="0" fontId="15" fillId="5" borderId="10" xfId="9" applyNumberFormat="1" applyFont="1" applyFill="1" applyBorder="1" applyProtection="1">
      <alignment horizontal="center" vertical="center" wrapText="1"/>
    </xf>
    <xf numFmtId="0" fontId="15" fillId="5" borderId="2" xfId="9" applyFont="1" applyFill="1" applyBorder="1">
      <alignment horizontal="center" vertical="center" wrapText="1"/>
    </xf>
    <xf numFmtId="0" fontId="16" fillId="5" borderId="10" xfId="28" applyNumberFormat="1" applyFont="1" applyFill="1" applyBorder="1" applyProtection="1">
      <alignment horizontal="center" vertical="center" wrapText="1"/>
    </xf>
    <xf numFmtId="0" fontId="16" fillId="5" borderId="2" xfId="28" applyFont="1" applyFill="1" applyBorder="1">
      <alignment horizontal="center" vertical="center" wrapText="1"/>
    </xf>
    <xf numFmtId="0" fontId="17" fillId="5" borderId="10" xfId="28" applyNumberFormat="1" applyFont="1" applyFill="1" applyBorder="1" applyProtection="1">
      <alignment horizontal="center" vertical="center" wrapText="1"/>
    </xf>
    <xf numFmtId="0" fontId="17" fillId="5" borderId="2" xfId="28" applyFont="1" applyFill="1" applyBorder="1">
      <alignment horizontal="center" vertical="center" wrapText="1"/>
    </xf>
    <xf numFmtId="0" fontId="15" fillId="5" borderId="6" xfId="28" applyNumberFormat="1" applyFont="1" applyFill="1" applyBorder="1" applyAlignment="1" applyProtection="1">
      <alignment horizontal="center" vertical="center" wrapText="1"/>
    </xf>
    <xf numFmtId="0" fontId="17" fillId="5" borderId="17" xfId="28" applyNumberFormat="1" applyFont="1" applyFill="1" applyBorder="1" applyAlignment="1" applyProtection="1">
      <alignment horizontal="center" vertical="center" wrapText="1"/>
    </xf>
    <xf numFmtId="0" fontId="17" fillId="5" borderId="4" xfId="28" applyNumberFormat="1" applyFont="1" applyFill="1" applyBorder="1" applyAlignment="1" applyProtection="1">
      <alignment horizontal="center" vertical="center" wrapText="1"/>
    </xf>
    <xf numFmtId="0" fontId="5" fillId="5" borderId="18" xfId="6" applyNumberFormat="1" applyFont="1" applyFill="1" applyBorder="1" applyProtection="1">
      <alignment horizontal="center" vertical="center" wrapText="1"/>
    </xf>
    <xf numFmtId="0" fontId="5" fillId="5" borderId="4" xfId="9" applyNumberFormat="1" applyFont="1" applyFill="1" applyBorder="1" applyProtection="1">
      <alignment horizontal="center" vertical="center" wrapText="1"/>
    </xf>
    <xf numFmtId="0" fontId="12" fillId="5" borderId="4" xfId="28" applyNumberFormat="1" applyFont="1" applyFill="1" applyBorder="1" applyProtection="1">
      <alignment horizontal="center" vertical="center" wrapText="1"/>
    </xf>
    <xf numFmtId="0" fontId="10" fillId="5" borderId="4" xfId="28" applyNumberFormat="1" applyFont="1" applyFill="1" applyBorder="1" applyProtection="1">
      <alignment horizontal="center" vertical="center" wrapText="1"/>
    </xf>
    <xf numFmtId="164" fontId="17" fillId="5" borderId="4" xfId="28" applyNumberFormat="1" applyFont="1" applyFill="1" applyBorder="1" applyProtection="1">
      <alignment horizontal="center" vertical="center" wrapText="1"/>
    </xf>
    <xf numFmtId="0" fontId="10" fillId="5" borderId="19" xfId="28" applyNumberFormat="1" applyFont="1" applyFill="1" applyBorder="1" applyAlignment="1" applyProtection="1">
      <alignment horizontal="center" vertical="center" wrapText="1"/>
    </xf>
    <xf numFmtId="164" fontId="10" fillId="5" borderId="4" xfId="28" applyNumberFormat="1" applyFont="1" applyFill="1" applyBorder="1" applyProtection="1">
      <alignment horizontal="center" vertical="center" wrapText="1"/>
    </xf>
    <xf numFmtId="0" fontId="5" fillId="5" borderId="20" xfId="28" applyNumberFormat="1" applyFont="1" applyFill="1" applyBorder="1" applyAlignment="1" applyProtection="1">
      <alignment horizontal="center" vertical="center" wrapText="1"/>
    </xf>
    <xf numFmtId="0" fontId="5" fillId="5" borderId="20" xfId="28" applyNumberFormat="1" applyFont="1" applyFill="1" applyBorder="1" applyAlignment="1" applyProtection="1">
      <alignment horizontal="center" vertical="center" wrapText="1"/>
    </xf>
    <xf numFmtId="0" fontId="12" fillId="5" borderId="20" xfId="28" applyFont="1" applyFill="1" applyBorder="1" applyAlignment="1">
      <alignment horizontal="center" vertical="center" wrapText="1"/>
    </xf>
    <xf numFmtId="4" fontId="13" fillId="5" borderId="21" xfId="31" applyNumberFormat="1" applyFont="1" applyFill="1" applyBorder="1" applyProtection="1">
      <alignment horizontal="right" vertical="top" shrinkToFit="1"/>
    </xf>
    <xf numFmtId="164" fontId="10" fillId="5" borderId="6" xfId="28" applyNumberFormat="1" applyFont="1" applyFill="1" applyBorder="1" applyAlignment="1" applyProtection="1">
      <alignment horizontal="center" vertical="center" wrapText="1"/>
    </xf>
    <xf numFmtId="164" fontId="11" fillId="5" borderId="6" xfId="31" applyNumberFormat="1" applyFont="1" applyFill="1" applyBorder="1" applyProtection="1">
      <alignment horizontal="right" vertical="top" shrinkToFit="1"/>
    </xf>
    <xf numFmtId="164" fontId="10" fillId="5" borderId="22" xfId="28" applyNumberFormat="1" applyFont="1" applyFill="1" applyBorder="1" applyAlignment="1" applyProtection="1">
      <alignment horizontal="center" vertical="center" wrapText="1"/>
    </xf>
    <xf numFmtId="164" fontId="10" fillId="5" borderId="20" xfId="28" applyNumberFormat="1" applyFont="1" applyFill="1" applyBorder="1" applyAlignment="1" applyProtection="1">
      <alignment horizontal="center" vertical="center" wrapText="1"/>
    </xf>
    <xf numFmtId="164" fontId="10" fillId="5" borderId="23" xfId="28" applyNumberFormat="1" applyFont="1" applyFill="1" applyBorder="1" applyAlignment="1" applyProtection="1">
      <alignment horizontal="center" vertical="center" wrapText="1"/>
    </xf>
    <xf numFmtId="164" fontId="10" fillId="5" borderId="6" xfId="31" applyNumberFormat="1" applyFont="1" applyFill="1" applyBorder="1" applyProtection="1">
      <alignment horizontal="right" vertical="top" shrinkToFit="1"/>
    </xf>
    <xf numFmtId="0" fontId="15" fillId="5" borderId="18" xfId="6" applyNumberFormat="1" applyFont="1" applyFill="1" applyBorder="1" applyProtection="1">
      <alignment horizontal="center" vertical="center" wrapText="1"/>
    </xf>
    <xf numFmtId="0" fontId="15" fillId="5" borderId="4" xfId="9" applyNumberFormat="1" applyFont="1" applyFill="1" applyBorder="1" applyProtection="1">
      <alignment horizontal="center" vertical="center" wrapText="1"/>
    </xf>
    <xf numFmtId="0" fontId="16" fillId="5" borderId="4" xfId="28" applyNumberFormat="1" applyFont="1" applyFill="1" applyBorder="1" applyProtection="1">
      <alignment horizontal="center" vertical="center" wrapText="1"/>
    </xf>
    <xf numFmtId="0" fontId="17" fillId="5" borderId="4" xfId="28" applyNumberFormat="1" applyFont="1" applyFill="1" applyBorder="1" applyProtection="1">
      <alignment horizontal="center" vertical="center" wrapText="1"/>
    </xf>
    <xf numFmtId="0" fontId="17" fillId="5" borderId="19" xfId="28" applyNumberFormat="1" applyFont="1" applyFill="1" applyBorder="1" applyAlignment="1" applyProtection="1">
      <alignment horizontal="center" vertical="center" wrapText="1"/>
    </xf>
    <xf numFmtId="164" fontId="17" fillId="5" borderId="8" xfId="28" applyNumberFormat="1" applyFont="1" applyFill="1" applyBorder="1" applyAlignment="1">
      <alignment horizontal="center" vertical="center" wrapText="1"/>
    </xf>
    <xf numFmtId="164" fontId="17" fillId="5" borderId="24" xfId="28" applyNumberFormat="1" applyFont="1" applyFill="1" applyBorder="1" applyAlignment="1">
      <alignment horizontal="center" vertical="center" wrapText="1"/>
    </xf>
    <xf numFmtId="164" fontId="10" fillId="5" borderId="8" xfId="28" applyNumberFormat="1" applyFont="1" applyFill="1" applyBorder="1" applyAlignment="1">
      <alignment horizontal="center" vertical="center" wrapText="1"/>
    </xf>
    <xf numFmtId="164" fontId="10" fillId="5" borderId="24" xfId="28" applyNumberFormat="1" applyFont="1" applyFill="1" applyBorder="1" applyAlignment="1">
      <alignment horizontal="center" vertical="center" wrapText="1"/>
    </xf>
    <xf numFmtId="164" fontId="20" fillId="5" borderId="2" xfId="31" applyNumberFormat="1" applyFont="1" applyFill="1" applyBorder="1" applyProtection="1">
      <alignment horizontal="right" vertical="top" shrinkToFit="1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showGridLines="0" topLeftCell="A37" zoomScaleNormal="100" zoomScaleSheetLayoutView="100" workbookViewId="0">
      <selection activeCell="I45" sqref="I45"/>
    </sheetView>
  </sheetViews>
  <sheetFormatPr defaultRowHeight="15" outlineLevelRow="1" x14ac:dyDescent="0.25"/>
  <cols>
    <col min="1" max="1" width="40" style="2" customWidth="1"/>
    <col min="2" max="2" width="10.7109375" style="2" customWidth="1"/>
    <col min="3" max="6" width="14.85546875" style="2" customWidth="1"/>
    <col min="7" max="7" width="12" style="2" customWidth="1"/>
    <col min="8" max="9" width="14.140625" style="2" customWidth="1"/>
    <col min="10" max="10" width="9.140625" style="2" customWidth="1"/>
    <col min="11" max="16384" width="9.140625" style="2"/>
  </cols>
  <sheetData>
    <row r="1" spans="1:10" x14ac:dyDescent="0.25">
      <c r="A1" s="67"/>
      <c r="B1" s="68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69"/>
      <c r="B2" s="70"/>
      <c r="C2" s="70"/>
      <c r="D2" s="70"/>
      <c r="E2" s="70"/>
      <c r="F2" s="70"/>
      <c r="G2" s="70"/>
      <c r="H2" s="70"/>
      <c r="I2" s="70"/>
      <c r="J2" s="1"/>
    </row>
    <row r="3" spans="1:10" ht="15.75" x14ac:dyDescent="0.25">
      <c r="A3" s="71"/>
      <c r="B3" s="72"/>
      <c r="C3" s="72"/>
      <c r="D3" s="72"/>
      <c r="E3" s="72"/>
      <c r="F3" s="72"/>
      <c r="G3" s="72"/>
      <c r="H3" s="72"/>
      <c r="I3" s="72"/>
      <c r="J3" s="1"/>
    </row>
    <row r="4" spans="1:10" x14ac:dyDescent="0.25">
      <c r="A4" s="73" t="s">
        <v>0</v>
      </c>
      <c r="B4" s="74"/>
      <c r="C4" s="74"/>
      <c r="D4" s="74"/>
      <c r="E4" s="74"/>
      <c r="F4" s="74"/>
      <c r="G4" s="74"/>
      <c r="H4" s="74"/>
      <c r="I4" s="74"/>
      <c r="J4" s="1"/>
    </row>
    <row r="5" spans="1:10" ht="25.5" customHeight="1" x14ac:dyDescent="0.25">
      <c r="A5" s="82" t="s">
        <v>1</v>
      </c>
      <c r="B5" s="84" t="s">
        <v>2</v>
      </c>
      <c r="C5" s="80" t="s">
        <v>44</v>
      </c>
      <c r="D5" s="80" t="s">
        <v>47</v>
      </c>
      <c r="E5" s="80" t="s">
        <v>48</v>
      </c>
      <c r="F5" s="76" t="s">
        <v>49</v>
      </c>
      <c r="G5" s="78" t="s">
        <v>50</v>
      </c>
      <c r="H5" s="75" t="s">
        <v>51</v>
      </c>
      <c r="I5" s="75"/>
      <c r="J5" s="1"/>
    </row>
    <row r="6" spans="1:10" ht="25.5" customHeight="1" x14ac:dyDescent="0.25">
      <c r="A6" s="83"/>
      <c r="B6" s="85"/>
      <c r="C6" s="81"/>
      <c r="D6" s="81"/>
      <c r="E6" s="81"/>
      <c r="F6" s="77"/>
      <c r="G6" s="79"/>
      <c r="H6" s="3" t="s">
        <v>52</v>
      </c>
      <c r="I6" s="3" t="s">
        <v>53</v>
      </c>
      <c r="J6" s="1"/>
    </row>
    <row r="7" spans="1:10" s="13" customFormat="1" ht="25.5" x14ac:dyDescent="0.2">
      <c r="A7" s="9" t="s">
        <v>86</v>
      </c>
      <c r="B7" s="10" t="s">
        <v>3</v>
      </c>
      <c r="C7" s="11">
        <f>SUM(C8:C15)</f>
        <v>31692735.25</v>
      </c>
      <c r="D7" s="11">
        <f t="shared" ref="D7:I7" si="0">SUM(D8:D15)</f>
        <v>34448399.640000001</v>
      </c>
      <c r="E7" s="11">
        <f t="shared" si="0"/>
        <v>44987781.700000003</v>
      </c>
      <c r="F7" s="11">
        <f t="shared" si="0"/>
        <v>10539382.059999999</v>
      </c>
      <c r="G7" s="11">
        <f>E7/D7</f>
        <v>1.3059469284535972</v>
      </c>
      <c r="H7" s="11">
        <f t="shared" si="0"/>
        <v>43927134.600000001</v>
      </c>
      <c r="I7" s="11">
        <f t="shared" si="0"/>
        <v>45299602.799999997</v>
      </c>
      <c r="J7" s="12"/>
    </row>
    <row r="8" spans="1:10" outlineLevel="1" x14ac:dyDescent="0.25">
      <c r="A8" s="4" t="s">
        <v>55</v>
      </c>
      <c r="B8" s="5" t="s">
        <v>4</v>
      </c>
      <c r="C8" s="6">
        <v>400016.34</v>
      </c>
      <c r="D8" s="7">
        <v>500000</v>
      </c>
      <c r="E8" s="6">
        <v>8376452.3200000003</v>
      </c>
      <c r="F8" s="6">
        <f>E8-D8</f>
        <v>7876452.3200000003</v>
      </c>
      <c r="G8" s="6">
        <f t="shared" ref="G8:G49" si="1">E8/D8</f>
        <v>16.752904640000001</v>
      </c>
      <c r="H8" s="6">
        <v>8536246.7899999991</v>
      </c>
      <c r="I8" s="6">
        <v>8550548.7899999991</v>
      </c>
      <c r="J8" s="1"/>
    </row>
    <row r="9" spans="1:10" ht="38.25" outlineLevel="1" x14ac:dyDescent="0.25">
      <c r="A9" s="4" t="s">
        <v>56</v>
      </c>
      <c r="B9" s="5" t="s">
        <v>5</v>
      </c>
      <c r="C9" s="6">
        <v>1557559.36</v>
      </c>
      <c r="D9" s="7">
        <v>2496200.9500000002</v>
      </c>
      <c r="E9" s="6">
        <v>6267613.3799999999</v>
      </c>
      <c r="F9" s="6">
        <f t="shared" ref="F9:F48" si="2">E9-D9</f>
        <v>3771412.4299999997</v>
      </c>
      <c r="G9" s="6">
        <f t="shared" si="1"/>
        <v>2.5108609064506604</v>
      </c>
      <c r="H9" s="6">
        <v>5965852.9800000004</v>
      </c>
      <c r="I9" s="6">
        <v>5971239.9800000004</v>
      </c>
      <c r="J9" s="1"/>
    </row>
    <row r="10" spans="1:10" ht="38.25" outlineLevel="1" x14ac:dyDescent="0.25">
      <c r="A10" s="4" t="s">
        <v>57</v>
      </c>
      <c r="B10" s="5" t="s">
        <v>6</v>
      </c>
      <c r="C10" s="6">
        <v>170808.84</v>
      </c>
      <c r="D10" s="7">
        <v>300000</v>
      </c>
      <c r="E10" s="6">
        <v>300000</v>
      </c>
      <c r="F10" s="6">
        <f t="shared" si="2"/>
        <v>0</v>
      </c>
      <c r="G10" s="6">
        <f t="shared" si="1"/>
        <v>1</v>
      </c>
      <c r="H10" s="6">
        <v>300000</v>
      </c>
      <c r="I10" s="6">
        <v>300000</v>
      </c>
      <c r="J10" s="1"/>
    </row>
    <row r="11" spans="1:10" ht="38.25" outlineLevel="1" x14ac:dyDescent="0.25">
      <c r="A11" s="4" t="s">
        <v>58</v>
      </c>
      <c r="B11" s="5" t="s">
        <v>7</v>
      </c>
      <c r="C11" s="6">
        <v>5525897.3899999997</v>
      </c>
      <c r="D11" s="7">
        <v>5919040</v>
      </c>
      <c r="E11" s="6">
        <v>7148720</v>
      </c>
      <c r="F11" s="6">
        <f t="shared" si="2"/>
        <v>1229680</v>
      </c>
      <c r="G11" s="6">
        <f t="shared" si="1"/>
        <v>1.2077499053900633</v>
      </c>
      <c r="H11" s="6">
        <v>7299435.8300000001</v>
      </c>
      <c r="I11" s="6">
        <v>7299435.8300000001</v>
      </c>
      <c r="J11" s="1"/>
    </row>
    <row r="12" spans="1:10" ht="25.5" outlineLevel="1" x14ac:dyDescent="0.25">
      <c r="A12" s="4" t="s">
        <v>59</v>
      </c>
      <c r="B12" s="5" t="s">
        <v>8</v>
      </c>
      <c r="C12" s="6">
        <v>1943783.16</v>
      </c>
      <c r="D12" s="7">
        <v>2614289.41</v>
      </c>
      <c r="E12" s="6">
        <v>413528</v>
      </c>
      <c r="F12" s="6">
        <f t="shared" si="2"/>
        <v>-2200761.41</v>
      </c>
      <c r="G12" s="6">
        <f t="shared" si="1"/>
        <v>0.15817988567685012</v>
      </c>
      <c r="H12" s="6">
        <v>440431</v>
      </c>
      <c r="I12" s="6">
        <v>440431</v>
      </c>
      <c r="J12" s="1"/>
    </row>
    <row r="13" spans="1:10" ht="25.5" outlineLevel="1" x14ac:dyDescent="0.25">
      <c r="A13" s="4" t="s">
        <v>60</v>
      </c>
      <c r="B13" s="5" t="s">
        <v>9</v>
      </c>
      <c r="C13" s="6">
        <v>786434.67</v>
      </c>
      <c r="D13" s="7">
        <v>2579400</v>
      </c>
      <c r="E13" s="6">
        <v>904400</v>
      </c>
      <c r="F13" s="6">
        <f t="shared" si="2"/>
        <v>-1675000</v>
      </c>
      <c r="G13" s="6">
        <f t="shared" si="1"/>
        <v>0.35062417616499963</v>
      </c>
      <c r="H13" s="6">
        <v>904400</v>
      </c>
      <c r="I13" s="6">
        <v>904400</v>
      </c>
      <c r="J13" s="1"/>
    </row>
    <row r="14" spans="1:10" ht="25.5" outlineLevel="1" x14ac:dyDescent="0.25">
      <c r="A14" s="4" t="s">
        <v>61</v>
      </c>
      <c r="B14" s="5" t="s">
        <v>10</v>
      </c>
      <c r="C14" s="6">
        <v>20785235.489999998</v>
      </c>
      <c r="D14" s="7">
        <v>19339469.280000001</v>
      </c>
      <c r="E14" s="6">
        <v>20377068</v>
      </c>
      <c r="F14" s="6">
        <f t="shared" si="2"/>
        <v>1037598.7199999988</v>
      </c>
      <c r="G14" s="6">
        <f t="shared" si="1"/>
        <v>1.0536518714643859</v>
      </c>
      <c r="H14" s="6">
        <v>20480768</v>
      </c>
      <c r="I14" s="6">
        <v>21833547.199999999</v>
      </c>
      <c r="J14" s="1"/>
    </row>
    <row r="15" spans="1:10" ht="25.5" outlineLevel="1" x14ac:dyDescent="0.25">
      <c r="A15" s="4" t="s">
        <v>62</v>
      </c>
      <c r="B15" s="5" t="s">
        <v>11</v>
      </c>
      <c r="C15" s="6">
        <v>523000</v>
      </c>
      <c r="D15" s="7">
        <v>700000</v>
      </c>
      <c r="E15" s="6">
        <v>1200000</v>
      </c>
      <c r="F15" s="6">
        <f t="shared" si="2"/>
        <v>500000</v>
      </c>
      <c r="G15" s="6">
        <f t="shared" si="1"/>
        <v>1.7142857142857142</v>
      </c>
      <c r="H15" s="6">
        <v>0</v>
      </c>
      <c r="I15" s="6">
        <v>0</v>
      </c>
      <c r="J15" s="1"/>
    </row>
    <row r="16" spans="1:10" s="13" customFormat="1" ht="25.5" x14ac:dyDescent="0.2">
      <c r="A16" s="9" t="s">
        <v>87</v>
      </c>
      <c r="B16" s="10" t="s">
        <v>12</v>
      </c>
      <c r="C16" s="11">
        <f>SUM(C17:C19)</f>
        <v>1309740.6299999999</v>
      </c>
      <c r="D16" s="11">
        <f t="shared" ref="D16:I16" si="3">SUM(D17:D19)</f>
        <v>2281097.75</v>
      </c>
      <c r="E16" s="11">
        <f t="shared" si="3"/>
        <v>1523800</v>
      </c>
      <c r="F16" s="11">
        <f t="shared" si="3"/>
        <v>-757297.75</v>
      </c>
      <c r="G16" s="11">
        <f t="shared" si="1"/>
        <v>0.66801170620592654</v>
      </c>
      <c r="H16" s="11">
        <f t="shared" si="3"/>
        <v>1351800</v>
      </c>
      <c r="I16" s="11">
        <f t="shared" si="3"/>
        <v>1301800</v>
      </c>
      <c r="J16" s="12"/>
    </row>
    <row r="17" spans="1:10" ht="51" outlineLevel="1" x14ac:dyDescent="0.25">
      <c r="A17" s="4" t="s">
        <v>63</v>
      </c>
      <c r="B17" s="5" t="s">
        <v>13</v>
      </c>
      <c r="C17" s="6">
        <v>568997.43000000005</v>
      </c>
      <c r="D17" s="7">
        <v>605454.55000000005</v>
      </c>
      <c r="E17" s="6">
        <v>308000</v>
      </c>
      <c r="F17" s="6">
        <f t="shared" si="2"/>
        <v>-297454.55000000005</v>
      </c>
      <c r="G17" s="6">
        <f t="shared" si="1"/>
        <v>0.5087087048895742</v>
      </c>
      <c r="H17" s="6">
        <v>310000</v>
      </c>
      <c r="I17" s="6">
        <v>260000</v>
      </c>
      <c r="J17" s="1"/>
    </row>
    <row r="18" spans="1:10" ht="25.5" outlineLevel="1" x14ac:dyDescent="0.25">
      <c r="A18" s="4" t="s">
        <v>64</v>
      </c>
      <c r="B18" s="5" t="s">
        <v>14</v>
      </c>
      <c r="C18" s="6">
        <v>10000</v>
      </c>
      <c r="D18" s="7">
        <v>100000</v>
      </c>
      <c r="E18" s="6">
        <v>100000</v>
      </c>
      <c r="F18" s="6">
        <f t="shared" si="2"/>
        <v>0</v>
      </c>
      <c r="G18" s="6">
        <f t="shared" si="1"/>
        <v>1</v>
      </c>
      <c r="H18" s="6">
        <v>100000</v>
      </c>
      <c r="I18" s="6">
        <v>100000</v>
      </c>
      <c r="J18" s="1"/>
    </row>
    <row r="19" spans="1:10" ht="38.25" outlineLevel="1" x14ac:dyDescent="0.25">
      <c r="A19" s="4" t="s">
        <v>65</v>
      </c>
      <c r="B19" s="5" t="s">
        <v>15</v>
      </c>
      <c r="C19" s="6">
        <v>730743.2</v>
      </c>
      <c r="D19" s="7">
        <v>1575643.2</v>
      </c>
      <c r="E19" s="6">
        <v>1115800</v>
      </c>
      <c r="F19" s="6">
        <f t="shared" si="2"/>
        <v>-459843.19999999995</v>
      </c>
      <c r="G19" s="6">
        <f t="shared" si="1"/>
        <v>0.70815524733010626</v>
      </c>
      <c r="H19" s="6">
        <v>941800</v>
      </c>
      <c r="I19" s="6">
        <v>941800</v>
      </c>
      <c r="J19" s="1"/>
    </row>
    <row r="20" spans="1:10" s="13" customFormat="1" ht="38.25" x14ac:dyDescent="0.2">
      <c r="A20" s="9" t="s">
        <v>88</v>
      </c>
      <c r="B20" s="10" t="s">
        <v>16</v>
      </c>
      <c r="C20" s="11">
        <f>SUM(C21:C23)</f>
        <v>45634536.5</v>
      </c>
      <c r="D20" s="11">
        <f t="shared" ref="D20:I20" si="4">SUM(D21:D23)</f>
        <v>52252616.799999997</v>
      </c>
      <c r="E20" s="11">
        <f t="shared" si="4"/>
        <v>103811142.94</v>
      </c>
      <c r="F20" s="11">
        <f t="shared" si="4"/>
        <v>51558526.139999993</v>
      </c>
      <c r="G20" s="11">
        <f t="shared" si="1"/>
        <v>1.9867166334911672</v>
      </c>
      <c r="H20" s="11">
        <f t="shared" si="4"/>
        <v>104097175.35999998</v>
      </c>
      <c r="I20" s="11">
        <f t="shared" si="4"/>
        <v>105133785.82999998</v>
      </c>
      <c r="J20" s="12"/>
    </row>
    <row r="21" spans="1:10" ht="38.25" outlineLevel="1" x14ac:dyDescent="0.25">
      <c r="A21" s="4" t="s">
        <v>66</v>
      </c>
      <c r="B21" s="5" t="s">
        <v>17</v>
      </c>
      <c r="C21" s="6">
        <v>35345577.689999998</v>
      </c>
      <c r="D21" s="7">
        <v>41708095.609999999</v>
      </c>
      <c r="E21" s="6">
        <v>93132169.399999991</v>
      </c>
      <c r="F21" s="6">
        <f t="shared" si="2"/>
        <v>51424073.789999992</v>
      </c>
      <c r="G21" s="6">
        <f t="shared" si="1"/>
        <v>2.2329518535406461</v>
      </c>
      <c r="H21" s="6">
        <v>94045104.909999996</v>
      </c>
      <c r="I21" s="6">
        <v>94670097.179999977</v>
      </c>
      <c r="J21" s="1"/>
    </row>
    <row r="22" spans="1:10" ht="38.25" outlineLevel="1" x14ac:dyDescent="0.25">
      <c r="A22" s="4" t="s">
        <v>67</v>
      </c>
      <c r="B22" s="5" t="s">
        <v>18</v>
      </c>
      <c r="C22" s="6">
        <v>5556280.4000000004</v>
      </c>
      <c r="D22" s="7">
        <v>4464319.1399999997</v>
      </c>
      <c r="E22" s="6">
        <v>4370449.6100000003</v>
      </c>
      <c r="F22" s="6">
        <f t="shared" si="2"/>
        <v>-93869.529999999329</v>
      </c>
      <c r="G22" s="6">
        <f t="shared" si="1"/>
        <v>0.97897338271385337</v>
      </c>
      <c r="H22" s="6">
        <v>4409886.8800000008</v>
      </c>
      <c r="I22" s="6">
        <v>4580359.6100000003</v>
      </c>
      <c r="J22" s="1"/>
    </row>
    <row r="23" spans="1:10" ht="38.25" outlineLevel="1" x14ac:dyDescent="0.25">
      <c r="A23" s="4" t="s">
        <v>68</v>
      </c>
      <c r="B23" s="5" t="s">
        <v>19</v>
      </c>
      <c r="C23" s="6">
        <v>4732678.41</v>
      </c>
      <c r="D23" s="7">
        <v>6080202.0499999998</v>
      </c>
      <c r="E23" s="6">
        <v>6308523.9299999997</v>
      </c>
      <c r="F23" s="6">
        <f t="shared" si="2"/>
        <v>228321.87999999989</v>
      </c>
      <c r="G23" s="6">
        <f t="shared" si="1"/>
        <v>1.0375516928750748</v>
      </c>
      <c r="H23" s="6">
        <v>5642183.5700000003</v>
      </c>
      <c r="I23" s="6">
        <v>5883329.04</v>
      </c>
      <c r="J23" s="1"/>
    </row>
    <row r="24" spans="1:10" s="13" customFormat="1" ht="38.25" x14ac:dyDescent="0.2">
      <c r="A24" s="9" t="s">
        <v>89</v>
      </c>
      <c r="B24" s="10" t="s">
        <v>20</v>
      </c>
      <c r="C24" s="11">
        <f>SUM(C25:C31)</f>
        <v>209018438.77000001</v>
      </c>
      <c r="D24" s="11">
        <f t="shared" ref="D24:I24" si="5">SUM(D25:D31)</f>
        <v>347730844.09999996</v>
      </c>
      <c r="E24" s="11">
        <f t="shared" si="5"/>
        <v>360948308.40000004</v>
      </c>
      <c r="F24" s="11">
        <f t="shared" si="5"/>
        <v>13217464.300000019</v>
      </c>
      <c r="G24" s="11">
        <f t="shared" si="1"/>
        <v>1.0380106180520443</v>
      </c>
      <c r="H24" s="11">
        <f t="shared" si="5"/>
        <v>260471637.36000001</v>
      </c>
      <c r="I24" s="11">
        <f t="shared" si="5"/>
        <v>259345290.63999999</v>
      </c>
      <c r="J24" s="12"/>
    </row>
    <row r="25" spans="1:10" ht="25.5" outlineLevel="1" x14ac:dyDescent="0.25">
      <c r="A25" s="4" t="s">
        <v>69</v>
      </c>
      <c r="B25" s="5" t="s">
        <v>21</v>
      </c>
      <c r="C25" s="6">
        <v>96262218.549999997</v>
      </c>
      <c r="D25" s="7">
        <v>179068183.63</v>
      </c>
      <c r="E25" s="6">
        <v>167679670.34</v>
      </c>
      <c r="F25" s="6">
        <f t="shared" si="2"/>
        <v>-11388513.289999992</v>
      </c>
      <c r="G25" s="6">
        <f t="shared" si="1"/>
        <v>0.93640124639041666</v>
      </c>
      <c r="H25" s="6">
        <v>122310690</v>
      </c>
      <c r="I25" s="6">
        <v>122310690</v>
      </c>
      <c r="J25" s="1"/>
    </row>
    <row r="26" spans="1:10" ht="38.25" outlineLevel="1" x14ac:dyDescent="0.25">
      <c r="A26" s="4" t="s">
        <v>70</v>
      </c>
      <c r="B26" s="5" t="s">
        <v>22</v>
      </c>
      <c r="C26" s="6">
        <v>15990571.09</v>
      </c>
      <c r="D26" s="7">
        <v>14621363.85</v>
      </c>
      <c r="E26" s="6">
        <v>14828323.460000001</v>
      </c>
      <c r="F26" s="6">
        <f t="shared" si="2"/>
        <v>206959.61000000127</v>
      </c>
      <c r="G26" s="6">
        <f t="shared" si="1"/>
        <v>1.0141546036418485</v>
      </c>
      <c r="H26" s="6">
        <v>15908071</v>
      </c>
      <c r="I26" s="6">
        <v>16422977.15</v>
      </c>
      <c r="J26" s="1"/>
    </row>
    <row r="27" spans="1:10" ht="38.25" outlineLevel="1" x14ac:dyDescent="0.25">
      <c r="A27" s="4" t="s">
        <v>71</v>
      </c>
      <c r="B27" s="5" t="s">
        <v>23</v>
      </c>
      <c r="C27" s="6">
        <v>5129948.95</v>
      </c>
      <c r="D27" s="7">
        <v>5222500</v>
      </c>
      <c r="E27" s="6">
        <v>5089241.09</v>
      </c>
      <c r="F27" s="6">
        <f t="shared" si="2"/>
        <v>-133258.91000000015</v>
      </c>
      <c r="G27" s="6">
        <f t="shared" si="1"/>
        <v>0.97448369363331733</v>
      </c>
      <c r="H27" s="6">
        <v>8746500</v>
      </c>
      <c r="I27" s="6">
        <v>8646500</v>
      </c>
      <c r="J27" s="1"/>
    </row>
    <row r="28" spans="1:10" ht="38.25" outlineLevel="1" x14ac:dyDescent="0.25">
      <c r="A28" s="4" t="s">
        <v>72</v>
      </c>
      <c r="B28" s="5" t="s">
        <v>24</v>
      </c>
      <c r="C28" s="6">
        <v>447989.87</v>
      </c>
      <c r="D28" s="7">
        <v>14707179.51</v>
      </c>
      <c r="E28" s="6">
        <v>42599266.880000003</v>
      </c>
      <c r="F28" s="6">
        <f t="shared" si="2"/>
        <v>27892087.370000005</v>
      </c>
      <c r="G28" s="6">
        <f t="shared" si="1"/>
        <v>2.8964946576626103</v>
      </c>
      <c r="H28" s="6">
        <v>3500000</v>
      </c>
      <c r="I28" s="6">
        <v>3500000</v>
      </c>
      <c r="J28" s="1"/>
    </row>
    <row r="29" spans="1:10" ht="25.5" outlineLevel="1" x14ac:dyDescent="0.25">
      <c r="A29" s="4" t="s">
        <v>73</v>
      </c>
      <c r="B29" s="5" t="s">
        <v>25</v>
      </c>
      <c r="C29" s="6">
        <v>46932462.719999999</v>
      </c>
      <c r="D29" s="7">
        <v>49779110.829999998</v>
      </c>
      <c r="E29" s="6">
        <v>56677014.790000007</v>
      </c>
      <c r="F29" s="6">
        <f t="shared" si="2"/>
        <v>6897903.9600000083</v>
      </c>
      <c r="G29" s="6">
        <f t="shared" si="1"/>
        <v>1.1385702525615002</v>
      </c>
      <c r="H29" s="6">
        <v>44268021.230000004</v>
      </c>
      <c r="I29" s="6">
        <v>43478360.239999995</v>
      </c>
      <c r="J29" s="1"/>
    </row>
    <row r="30" spans="1:10" ht="38.25" outlineLevel="1" x14ac:dyDescent="0.25">
      <c r="A30" s="4" t="s">
        <v>74</v>
      </c>
      <c r="B30" s="5" t="s">
        <v>26</v>
      </c>
      <c r="C30" s="6">
        <v>37397372.420000002</v>
      </c>
      <c r="D30" s="7">
        <v>77305250.510000005</v>
      </c>
      <c r="E30" s="6">
        <v>68487496.030000001</v>
      </c>
      <c r="F30" s="6">
        <f t="shared" si="2"/>
        <v>-8817754.4800000042</v>
      </c>
      <c r="G30" s="6">
        <f t="shared" si="1"/>
        <v>0.88593589152318497</v>
      </c>
      <c r="H30" s="6">
        <v>59952455.129999988</v>
      </c>
      <c r="I30" s="6">
        <v>59200863.249999993</v>
      </c>
      <c r="J30" s="1"/>
    </row>
    <row r="31" spans="1:10" ht="25.5" outlineLevel="1" x14ac:dyDescent="0.25">
      <c r="A31" s="4" t="s">
        <v>75</v>
      </c>
      <c r="B31" s="5" t="s">
        <v>27</v>
      </c>
      <c r="C31" s="6">
        <v>6857875.1699999999</v>
      </c>
      <c r="D31" s="7">
        <v>7027255.7699999996</v>
      </c>
      <c r="E31" s="6">
        <v>5587295.8099999996</v>
      </c>
      <c r="F31" s="6">
        <f t="shared" si="2"/>
        <v>-1439959.96</v>
      </c>
      <c r="G31" s="6">
        <f t="shared" si="1"/>
        <v>0.79508929130666894</v>
      </c>
      <c r="H31" s="6">
        <v>5785900</v>
      </c>
      <c r="I31" s="6">
        <v>5785900</v>
      </c>
      <c r="J31" s="1"/>
    </row>
    <row r="32" spans="1:10" s="13" customFormat="1" ht="25.5" x14ac:dyDescent="0.2">
      <c r="A32" s="9" t="s">
        <v>90</v>
      </c>
      <c r="B32" s="10" t="s">
        <v>28</v>
      </c>
      <c r="C32" s="11">
        <f>SUM(C33:C36)</f>
        <v>1763710809.6599998</v>
      </c>
      <c r="D32" s="11">
        <f t="shared" ref="D32:I32" si="6">SUM(D33:D36)</f>
        <v>2202452814.0499997</v>
      </c>
      <c r="E32" s="11">
        <f t="shared" si="6"/>
        <v>2814902736.9099994</v>
      </c>
      <c r="F32" s="11">
        <f t="shared" si="6"/>
        <v>612449922.8599993</v>
      </c>
      <c r="G32" s="11">
        <f t="shared" si="1"/>
        <v>1.2780762970053332</v>
      </c>
      <c r="H32" s="11">
        <f t="shared" si="6"/>
        <v>2109392986.8799999</v>
      </c>
      <c r="I32" s="11">
        <f t="shared" si="6"/>
        <v>1956830300.5699999</v>
      </c>
      <c r="J32" s="12"/>
    </row>
    <row r="33" spans="1:10" ht="25.5" outlineLevel="1" x14ac:dyDescent="0.25">
      <c r="A33" s="4" t="s">
        <v>76</v>
      </c>
      <c r="B33" s="5" t="s">
        <v>29</v>
      </c>
      <c r="C33" s="6">
        <v>1671223581.0799999</v>
      </c>
      <c r="D33" s="7">
        <v>2112943189.6199999</v>
      </c>
      <c r="E33" s="6">
        <v>2715143775.3799992</v>
      </c>
      <c r="F33" s="6">
        <f t="shared" si="2"/>
        <v>602200585.75999928</v>
      </c>
      <c r="G33" s="6">
        <f t="shared" si="1"/>
        <v>1.2850055736085841</v>
      </c>
      <c r="H33" s="6">
        <v>2008657649.4499998</v>
      </c>
      <c r="I33" s="6">
        <v>1855062796.8899999</v>
      </c>
      <c r="J33" s="1"/>
    </row>
    <row r="34" spans="1:10" outlineLevel="1" x14ac:dyDescent="0.25">
      <c r="A34" s="4" t="s">
        <v>77</v>
      </c>
      <c r="B34" s="5" t="s">
        <v>30</v>
      </c>
      <c r="C34" s="6">
        <v>50880432.219999999</v>
      </c>
      <c r="D34" s="7">
        <v>43474139</v>
      </c>
      <c r="E34" s="6">
        <v>46306052.75</v>
      </c>
      <c r="F34" s="6">
        <f t="shared" si="2"/>
        <v>2831913.75</v>
      </c>
      <c r="G34" s="6">
        <f t="shared" si="1"/>
        <v>1.0651401917355972</v>
      </c>
      <c r="H34" s="6">
        <v>47982228.649999999</v>
      </c>
      <c r="I34" s="6">
        <v>49468959.719999999</v>
      </c>
      <c r="J34" s="1"/>
    </row>
    <row r="35" spans="1:10" ht="25.5" outlineLevel="1" x14ac:dyDescent="0.25">
      <c r="A35" s="4" t="s">
        <v>78</v>
      </c>
      <c r="B35" s="5" t="s">
        <v>31</v>
      </c>
      <c r="C35" s="6">
        <v>32652181.120000001</v>
      </c>
      <c r="D35" s="7">
        <v>38190000</v>
      </c>
      <c r="E35" s="6">
        <v>45346100</v>
      </c>
      <c r="F35" s="6">
        <f t="shared" si="2"/>
        <v>7156100</v>
      </c>
      <c r="G35" s="6">
        <f t="shared" si="1"/>
        <v>1.1873815134852055</v>
      </c>
      <c r="H35" s="6">
        <v>44646300</v>
      </c>
      <c r="I35" s="6">
        <v>44941500</v>
      </c>
      <c r="J35" s="1"/>
    </row>
    <row r="36" spans="1:10" ht="25.5" outlineLevel="1" x14ac:dyDescent="0.25">
      <c r="A36" s="4" t="s">
        <v>79</v>
      </c>
      <c r="B36" s="5" t="s">
        <v>32</v>
      </c>
      <c r="C36" s="6">
        <v>8954615.2400000002</v>
      </c>
      <c r="D36" s="7">
        <v>7845485.4299999997</v>
      </c>
      <c r="E36" s="6">
        <v>8106808.7800000003</v>
      </c>
      <c r="F36" s="6">
        <f t="shared" si="2"/>
        <v>261323.35000000056</v>
      </c>
      <c r="G36" s="6">
        <f t="shared" si="1"/>
        <v>1.0333087547394757</v>
      </c>
      <c r="H36" s="6">
        <v>8106808.7800000003</v>
      </c>
      <c r="I36" s="6">
        <v>7357043.96</v>
      </c>
      <c r="J36" s="1"/>
    </row>
    <row r="37" spans="1:10" s="13" customFormat="1" ht="25.5" x14ac:dyDescent="0.2">
      <c r="A37" s="9" t="s">
        <v>91</v>
      </c>
      <c r="B37" s="10" t="s">
        <v>33</v>
      </c>
      <c r="C37" s="11">
        <f>SUM(C38:C43)</f>
        <v>344273818.74999994</v>
      </c>
      <c r="D37" s="11">
        <f t="shared" ref="D37:I37" si="7">SUM(D38:D43)</f>
        <v>355506284.87</v>
      </c>
      <c r="E37" s="11">
        <f t="shared" si="7"/>
        <v>372681887.52000004</v>
      </c>
      <c r="F37" s="11">
        <f t="shared" si="7"/>
        <v>17175602.650000006</v>
      </c>
      <c r="G37" s="11">
        <f t="shared" si="1"/>
        <v>1.0483130773799982</v>
      </c>
      <c r="H37" s="11">
        <f t="shared" si="7"/>
        <v>368186254.28000003</v>
      </c>
      <c r="I37" s="11">
        <f t="shared" si="7"/>
        <v>367202187.28000003</v>
      </c>
      <c r="J37" s="12"/>
    </row>
    <row r="38" spans="1:10" ht="38.25" outlineLevel="1" x14ac:dyDescent="0.25">
      <c r="A38" s="4" t="s">
        <v>80</v>
      </c>
      <c r="B38" s="5" t="s">
        <v>34</v>
      </c>
      <c r="C38" s="6">
        <v>109957903.61</v>
      </c>
      <c r="D38" s="7">
        <v>109286917.69</v>
      </c>
      <c r="E38" s="6">
        <v>110899524.02000001</v>
      </c>
      <c r="F38" s="6">
        <f t="shared" si="2"/>
        <v>1612606.3300000131</v>
      </c>
      <c r="G38" s="6">
        <f t="shared" si="1"/>
        <v>1.0147557124318785</v>
      </c>
      <c r="H38" s="6">
        <v>113098679.21000001</v>
      </c>
      <c r="I38" s="6">
        <v>113324309.21000001</v>
      </c>
      <c r="J38" s="1"/>
    </row>
    <row r="39" spans="1:10" ht="51" outlineLevel="1" x14ac:dyDescent="0.25">
      <c r="A39" s="4" t="s">
        <v>81</v>
      </c>
      <c r="B39" s="5" t="s">
        <v>35</v>
      </c>
      <c r="C39" s="6">
        <v>65102609.409999996</v>
      </c>
      <c r="D39" s="7">
        <v>70702743.150000006</v>
      </c>
      <c r="E39" s="6">
        <v>70518797.120000005</v>
      </c>
      <c r="F39" s="6">
        <f t="shared" si="2"/>
        <v>-183946.03000000119</v>
      </c>
      <c r="G39" s="6">
        <f t="shared" si="1"/>
        <v>0.99739831834233439</v>
      </c>
      <c r="H39" s="6">
        <v>72000214.270000011</v>
      </c>
      <c r="I39" s="6">
        <v>72182256.270000011</v>
      </c>
      <c r="J39" s="1"/>
    </row>
    <row r="40" spans="1:10" ht="38.25" outlineLevel="1" x14ac:dyDescent="0.25">
      <c r="A40" s="4" t="s">
        <v>82</v>
      </c>
      <c r="B40" s="5" t="s">
        <v>36</v>
      </c>
      <c r="C40" s="6">
        <v>95974395.189999998</v>
      </c>
      <c r="D40" s="7">
        <v>111443375</v>
      </c>
      <c r="E40" s="6">
        <v>119394903.20999999</v>
      </c>
      <c r="F40" s="6">
        <f t="shared" si="2"/>
        <v>7951528.2099999934</v>
      </c>
      <c r="G40" s="6">
        <f t="shared" si="1"/>
        <v>1.0713503894690912</v>
      </c>
      <c r="H40" s="6">
        <v>110184216.36</v>
      </c>
      <c r="I40" s="6">
        <v>108735503.36</v>
      </c>
      <c r="J40" s="1"/>
    </row>
    <row r="41" spans="1:10" ht="25.5" outlineLevel="1" x14ac:dyDescent="0.25">
      <c r="A41" s="4" t="s">
        <v>83</v>
      </c>
      <c r="B41" s="5" t="s">
        <v>37</v>
      </c>
      <c r="C41" s="6">
        <v>17267685.59</v>
      </c>
      <c r="D41" s="7">
        <v>20853624.399999999</v>
      </c>
      <c r="E41" s="6">
        <v>19482672</v>
      </c>
      <c r="F41" s="6">
        <f t="shared" si="2"/>
        <v>-1370952.3999999985</v>
      </c>
      <c r="G41" s="6">
        <f t="shared" si="1"/>
        <v>0.93425831530753001</v>
      </c>
      <c r="H41" s="6">
        <v>19537455</v>
      </c>
      <c r="I41" s="6">
        <v>19594429</v>
      </c>
      <c r="J41" s="1"/>
    </row>
    <row r="42" spans="1:10" ht="51" outlineLevel="1" x14ac:dyDescent="0.25">
      <c r="A42" s="8" t="s">
        <v>84</v>
      </c>
      <c r="B42" s="5" t="s">
        <v>45</v>
      </c>
      <c r="C42" s="6"/>
      <c r="D42" s="7">
        <v>1665860</v>
      </c>
      <c r="E42" s="6">
        <v>1484000</v>
      </c>
      <c r="F42" s="6">
        <f t="shared" si="2"/>
        <v>-181860</v>
      </c>
      <c r="G42" s="6">
        <f t="shared" si="1"/>
        <v>0.89083116228254478</v>
      </c>
      <c r="H42" s="6">
        <v>1500000</v>
      </c>
      <c r="I42" s="6">
        <v>1500000</v>
      </c>
      <c r="J42" s="1"/>
    </row>
    <row r="43" spans="1:10" ht="63.75" x14ac:dyDescent="0.25">
      <c r="A43" s="4" t="s">
        <v>54</v>
      </c>
      <c r="B43" s="5" t="s">
        <v>38</v>
      </c>
      <c r="C43" s="6">
        <v>55971224.950000003</v>
      </c>
      <c r="D43" s="7">
        <v>41553764.630000003</v>
      </c>
      <c r="E43" s="6">
        <v>50901991.170000002</v>
      </c>
      <c r="F43" s="6">
        <f t="shared" si="2"/>
        <v>9348226.5399999991</v>
      </c>
      <c r="G43" s="6">
        <f t="shared" si="1"/>
        <v>1.2249670185899593</v>
      </c>
      <c r="H43" s="6">
        <v>51865689.439999998</v>
      </c>
      <c r="I43" s="6">
        <v>51865689.439999998</v>
      </c>
      <c r="J43" s="1"/>
    </row>
    <row r="44" spans="1:10" s="13" customFormat="1" ht="76.5" outlineLevel="1" x14ac:dyDescent="0.2">
      <c r="A44" s="9" t="s">
        <v>92</v>
      </c>
      <c r="B44" s="10" t="s">
        <v>39</v>
      </c>
      <c r="C44" s="11">
        <f>C45</f>
        <v>25613913.309999999</v>
      </c>
      <c r="D44" s="11">
        <f t="shared" ref="D44:I44" si="8">D45</f>
        <v>35640018.299999997</v>
      </c>
      <c r="E44" s="11">
        <f t="shared" si="8"/>
        <v>37138632.539999999</v>
      </c>
      <c r="F44" s="11">
        <f t="shared" si="8"/>
        <v>1498614.2400000021</v>
      </c>
      <c r="G44" s="11">
        <f t="shared" si="1"/>
        <v>1.0420486383420291</v>
      </c>
      <c r="H44" s="11">
        <f t="shared" si="8"/>
        <v>56924511.489999995</v>
      </c>
      <c r="I44" s="11">
        <f t="shared" si="8"/>
        <v>61664898.700000003</v>
      </c>
      <c r="J44" s="12"/>
    </row>
    <row r="45" spans="1:10" ht="25.5" x14ac:dyDescent="0.25">
      <c r="A45" s="4" t="s">
        <v>85</v>
      </c>
      <c r="B45" s="5" t="s">
        <v>40</v>
      </c>
      <c r="C45" s="6">
        <v>25613913.309999999</v>
      </c>
      <c r="D45" s="7">
        <v>35640018.299999997</v>
      </c>
      <c r="E45" s="6">
        <v>37138632.539999999</v>
      </c>
      <c r="F45" s="6">
        <f t="shared" si="2"/>
        <v>1498614.2400000021</v>
      </c>
      <c r="G45" s="6">
        <f t="shared" si="1"/>
        <v>1.0420486383420291</v>
      </c>
      <c r="H45" s="6">
        <v>56924511.489999995</v>
      </c>
      <c r="I45" s="6">
        <v>61664898.700000003</v>
      </c>
      <c r="J45" s="1"/>
    </row>
    <row r="46" spans="1:10" s="13" customFormat="1" ht="38.25" x14ac:dyDescent="0.2">
      <c r="A46" s="9" t="s">
        <v>93</v>
      </c>
      <c r="B46" s="10" t="s">
        <v>41</v>
      </c>
      <c r="C46" s="11">
        <v>31408697.02</v>
      </c>
      <c r="D46" s="14">
        <v>40550598.759999998</v>
      </c>
      <c r="E46" s="11">
        <v>19380000</v>
      </c>
      <c r="F46" s="11">
        <f t="shared" si="2"/>
        <v>-21170598.759999998</v>
      </c>
      <c r="G46" s="11">
        <f t="shared" si="1"/>
        <v>0.47792142638142393</v>
      </c>
      <c r="H46" s="11">
        <v>0</v>
      </c>
      <c r="I46" s="11">
        <v>0</v>
      </c>
      <c r="J46" s="12"/>
    </row>
    <row r="47" spans="1:10" s="13" customFormat="1" ht="51" x14ac:dyDescent="0.2">
      <c r="A47" s="9" t="s">
        <v>94</v>
      </c>
      <c r="B47" s="10" t="s">
        <v>42</v>
      </c>
      <c r="C47" s="11">
        <v>2560606.48</v>
      </c>
      <c r="D47" s="14">
        <v>7423118.6100000003</v>
      </c>
      <c r="E47" s="11">
        <v>3845000</v>
      </c>
      <c r="F47" s="11">
        <f t="shared" si="2"/>
        <v>-3578118.6100000003</v>
      </c>
      <c r="G47" s="11">
        <f t="shared" si="1"/>
        <v>0.51797636573127581</v>
      </c>
      <c r="H47" s="11">
        <v>3845000</v>
      </c>
      <c r="I47" s="11">
        <v>3845000</v>
      </c>
      <c r="J47" s="12"/>
    </row>
    <row r="48" spans="1:10" s="13" customFormat="1" ht="63.75" outlineLevel="1" x14ac:dyDescent="0.2">
      <c r="A48" s="15" t="s">
        <v>95</v>
      </c>
      <c r="B48" s="10" t="s">
        <v>46</v>
      </c>
      <c r="C48" s="11"/>
      <c r="D48" s="14">
        <v>90000</v>
      </c>
      <c r="E48" s="11">
        <v>90000</v>
      </c>
      <c r="F48" s="11">
        <f t="shared" si="2"/>
        <v>0</v>
      </c>
      <c r="G48" s="11">
        <f t="shared" si="1"/>
        <v>1</v>
      </c>
      <c r="H48" s="11">
        <v>90000</v>
      </c>
      <c r="I48" s="11">
        <v>91800</v>
      </c>
      <c r="J48" s="12"/>
    </row>
    <row r="49" spans="1:10" s="13" customFormat="1" ht="14.25" outlineLevel="1" x14ac:dyDescent="0.2">
      <c r="A49" s="65" t="s">
        <v>43</v>
      </c>
      <c r="B49" s="66"/>
      <c r="C49" s="11">
        <f>C48+C47+C46+C44+C37+C32+C24+C20+C16+C7</f>
        <v>2455223296.3699999</v>
      </c>
      <c r="D49" s="11">
        <f t="shared" ref="D49:I49" si="9">D48+D47+D46+D44+D37+D32+D24+D20+D16+D7</f>
        <v>3078375792.8799996</v>
      </c>
      <c r="E49" s="11">
        <f t="shared" si="9"/>
        <v>3759309290.0099993</v>
      </c>
      <c r="F49" s="11">
        <f t="shared" si="9"/>
        <v>680933497.12999928</v>
      </c>
      <c r="G49" s="11">
        <f t="shared" si="1"/>
        <v>1.2211989513122266</v>
      </c>
      <c r="H49" s="11">
        <f t="shared" si="9"/>
        <v>2948286499.9700003</v>
      </c>
      <c r="I49" s="11">
        <f t="shared" si="9"/>
        <v>2800714665.8200002</v>
      </c>
      <c r="J49" s="12"/>
    </row>
    <row r="53" spans="1:10" x14ac:dyDescent="0.25">
      <c r="F53" s="16"/>
    </row>
    <row r="54" spans="1:10" x14ac:dyDescent="0.25">
      <c r="E54" s="16"/>
      <c r="H54" s="16"/>
    </row>
  </sheetData>
  <mergeCells count="13">
    <mergeCell ref="A49:B49"/>
    <mergeCell ref="A1:B1"/>
    <mergeCell ref="A2:I2"/>
    <mergeCell ref="A3:I3"/>
    <mergeCell ref="A4:I4"/>
    <mergeCell ref="H5:I5"/>
    <mergeCell ref="F5:F6"/>
    <mergeCell ref="G5:G6"/>
    <mergeCell ref="E5:E6"/>
    <mergeCell ref="C5:C6"/>
    <mergeCell ref="D5:D6"/>
    <mergeCell ref="A5:A6"/>
    <mergeCell ref="B5:B6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showGridLines="0" zoomScaleNormal="100" zoomScaleSheetLayoutView="100" workbookViewId="0">
      <selection activeCell="D16" sqref="D16"/>
    </sheetView>
  </sheetViews>
  <sheetFormatPr defaultRowHeight="15" outlineLevelRow="1" x14ac:dyDescent="0.25"/>
  <cols>
    <col min="1" max="1" width="40" style="2" customWidth="1"/>
    <col min="2" max="2" width="10.7109375" style="2" customWidth="1"/>
    <col min="3" max="3" width="14.85546875" style="19" hidden="1" customWidth="1"/>
    <col min="4" max="4" width="10.28515625" style="2" customWidth="1"/>
    <col min="5" max="5" width="14.85546875" style="19" hidden="1" customWidth="1"/>
    <col min="6" max="6" width="10.85546875" style="22" customWidth="1"/>
    <col min="7" max="7" width="14.85546875" style="19" hidden="1" customWidth="1"/>
    <col min="8" max="8" width="11.28515625" style="2" customWidth="1"/>
    <col min="9" max="9" width="10.140625" style="22" customWidth="1"/>
    <col min="10" max="13" width="11.140625" style="22" customWidth="1"/>
    <col min="14" max="14" width="14.140625" style="19" hidden="1" customWidth="1"/>
    <col min="15" max="15" width="12.42578125" style="22" customWidth="1"/>
    <col min="16" max="16" width="14.140625" style="19" hidden="1" customWidth="1"/>
    <col min="17" max="17" width="12.5703125" style="22" customWidth="1"/>
    <col min="18" max="18" width="9.140625" style="2" customWidth="1"/>
    <col min="19" max="16384" width="9.140625" style="2"/>
  </cols>
  <sheetData>
    <row r="1" spans="1:18" x14ac:dyDescent="0.25">
      <c r="A1" s="67"/>
      <c r="B1" s="68"/>
      <c r="C1" s="18"/>
      <c r="D1" s="17"/>
      <c r="E1" s="18"/>
      <c r="F1" s="21"/>
      <c r="G1" s="18"/>
      <c r="H1" s="17"/>
      <c r="I1" s="21"/>
      <c r="J1" s="21"/>
      <c r="K1" s="21"/>
      <c r="L1" s="21"/>
      <c r="M1" s="21"/>
      <c r="N1" s="18"/>
      <c r="O1" s="21"/>
      <c r="P1" s="18"/>
      <c r="Q1" s="21"/>
      <c r="R1" s="1"/>
    </row>
    <row r="2" spans="1:18" ht="15.75" x14ac:dyDescent="0.25">
      <c r="A2" s="94" t="s">
        <v>102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1"/>
    </row>
    <row r="3" spans="1:18" ht="15.75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1"/>
    </row>
    <row r="4" spans="1:18" x14ac:dyDescent="0.25">
      <c r="A4" s="73" t="s">
        <v>100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1"/>
    </row>
    <row r="5" spans="1:18" ht="19.5" customHeight="1" x14ac:dyDescent="0.25">
      <c r="A5" s="95" t="s">
        <v>1</v>
      </c>
      <c r="B5" s="97" t="s">
        <v>2</v>
      </c>
      <c r="C5" s="99" t="s">
        <v>44</v>
      </c>
      <c r="D5" s="88" t="s">
        <v>99</v>
      </c>
      <c r="E5" s="99" t="s">
        <v>47</v>
      </c>
      <c r="F5" s="90" t="s">
        <v>47</v>
      </c>
      <c r="G5" s="99" t="s">
        <v>48</v>
      </c>
      <c r="H5" s="101" t="s">
        <v>103</v>
      </c>
      <c r="I5" s="92" t="s">
        <v>97</v>
      </c>
      <c r="J5" s="133" t="s">
        <v>104</v>
      </c>
      <c r="K5" s="135"/>
      <c r="L5" s="135"/>
      <c r="M5" s="134"/>
      <c r="N5" s="127" t="s">
        <v>51</v>
      </c>
      <c r="O5" s="75"/>
      <c r="P5" s="75"/>
      <c r="Q5" s="75"/>
      <c r="R5" s="1"/>
    </row>
    <row r="6" spans="1:18" ht="19.5" customHeight="1" x14ac:dyDescent="0.25">
      <c r="A6" s="120"/>
      <c r="B6" s="121"/>
      <c r="C6" s="122"/>
      <c r="D6" s="123"/>
      <c r="E6" s="122"/>
      <c r="F6" s="124"/>
      <c r="G6" s="122"/>
      <c r="H6" s="125"/>
      <c r="I6" s="126"/>
      <c r="J6" s="133" t="s">
        <v>105</v>
      </c>
      <c r="K6" s="134"/>
      <c r="L6" s="133" t="s">
        <v>106</v>
      </c>
      <c r="M6" s="134"/>
      <c r="N6" s="128"/>
      <c r="O6" s="144" t="s">
        <v>52</v>
      </c>
      <c r="P6" s="63"/>
      <c r="Q6" s="144" t="s">
        <v>53</v>
      </c>
      <c r="R6" s="1"/>
    </row>
    <row r="7" spans="1:18" ht="19.5" customHeight="1" x14ac:dyDescent="0.25">
      <c r="A7" s="96"/>
      <c r="B7" s="98"/>
      <c r="C7" s="100"/>
      <c r="D7" s="89"/>
      <c r="E7" s="100"/>
      <c r="F7" s="91"/>
      <c r="G7" s="100"/>
      <c r="H7" s="102"/>
      <c r="I7" s="93"/>
      <c r="J7" s="131" t="s">
        <v>107</v>
      </c>
      <c r="K7" s="131" t="s">
        <v>108</v>
      </c>
      <c r="L7" s="131" t="s">
        <v>107</v>
      </c>
      <c r="M7" s="131" t="s">
        <v>108</v>
      </c>
      <c r="N7" s="129" t="s">
        <v>52</v>
      </c>
      <c r="O7" s="145"/>
      <c r="P7" s="20" t="s">
        <v>53</v>
      </c>
      <c r="Q7" s="145"/>
      <c r="R7" s="1"/>
    </row>
    <row r="8" spans="1:18" s="13" customFormat="1" ht="25.5" x14ac:dyDescent="0.2">
      <c r="A8" s="36" t="s">
        <v>86</v>
      </c>
      <c r="B8" s="37" t="s">
        <v>3</v>
      </c>
      <c r="C8" s="38">
        <f>SUM(C9:C16)</f>
        <v>31692735.25</v>
      </c>
      <c r="D8" s="39">
        <f>SUM(D9:D16)</f>
        <v>31692.799999999999</v>
      </c>
      <c r="E8" s="40">
        <f t="shared" ref="E8:Q8" si="0">SUM(E9:E16)</f>
        <v>34448399.640000001</v>
      </c>
      <c r="F8" s="39">
        <f t="shared" si="0"/>
        <v>34448.400000000001</v>
      </c>
      <c r="G8" s="39">
        <f t="shared" si="0"/>
        <v>44987781.700000003</v>
      </c>
      <c r="H8" s="39">
        <f t="shared" si="0"/>
        <v>34173.9</v>
      </c>
      <c r="I8" s="39">
        <f t="shared" si="0"/>
        <v>44987.8</v>
      </c>
      <c r="J8" s="132">
        <f>I8-D8</f>
        <v>13295.000000000004</v>
      </c>
      <c r="K8" s="132">
        <f>I8/D8*100</f>
        <v>141.94959107431342</v>
      </c>
      <c r="L8" s="132">
        <f>I8-H8</f>
        <v>10813.900000000001</v>
      </c>
      <c r="M8" s="132">
        <f>I8/H8*100</f>
        <v>131.64373981313224</v>
      </c>
      <c r="N8" s="130">
        <f t="shared" si="0"/>
        <v>43927134.600000001</v>
      </c>
      <c r="O8" s="39">
        <f t="shared" si="0"/>
        <v>43927.100000000006</v>
      </c>
      <c r="P8" s="40">
        <f t="shared" si="0"/>
        <v>45299602.799999997</v>
      </c>
      <c r="Q8" s="41">
        <f t="shared" si="0"/>
        <v>45299.6</v>
      </c>
      <c r="R8" s="12"/>
    </row>
    <row r="9" spans="1:18" outlineLevel="1" x14ac:dyDescent="0.25">
      <c r="A9" s="42" t="s">
        <v>55</v>
      </c>
      <c r="B9" s="43" t="s">
        <v>4</v>
      </c>
      <c r="C9" s="44">
        <v>400016.34</v>
      </c>
      <c r="D9" s="45">
        <v>400</v>
      </c>
      <c r="E9" s="46">
        <v>500000</v>
      </c>
      <c r="F9" s="45">
        <f t="shared" ref="F9:F16" si="1">E9/1000</f>
        <v>500</v>
      </c>
      <c r="G9" s="44">
        <v>8376452.3200000003</v>
      </c>
      <c r="H9" s="45">
        <v>500</v>
      </c>
      <c r="I9" s="45">
        <v>8376.5</v>
      </c>
      <c r="J9" s="136">
        <f t="shared" ref="J9:J50" si="2">I9-D9</f>
        <v>7976.5</v>
      </c>
      <c r="K9" s="136">
        <f>I9/D9*100</f>
        <v>2094.125</v>
      </c>
      <c r="L9" s="136">
        <f t="shared" ref="L9:L50" si="3">I9-H9</f>
        <v>7876.5</v>
      </c>
      <c r="M9" s="136">
        <f t="shared" ref="M9:M50" si="4">I9/H9*100</f>
        <v>1675.3</v>
      </c>
      <c r="N9" s="44">
        <v>8536246.7899999991</v>
      </c>
      <c r="O9" s="45">
        <v>8536.2000000000007</v>
      </c>
      <c r="P9" s="44">
        <v>8550548.7899999991</v>
      </c>
      <c r="Q9" s="47">
        <v>8550.6</v>
      </c>
      <c r="R9" s="1"/>
    </row>
    <row r="10" spans="1:18" ht="38.25" outlineLevel="1" x14ac:dyDescent="0.25">
      <c r="A10" s="42" t="s">
        <v>56</v>
      </c>
      <c r="B10" s="43" t="s">
        <v>5</v>
      </c>
      <c r="C10" s="44">
        <v>1557559.36</v>
      </c>
      <c r="D10" s="45">
        <v>1557.6</v>
      </c>
      <c r="E10" s="46">
        <v>2496200.9500000002</v>
      </c>
      <c r="F10" s="45">
        <v>2496.1999999999998</v>
      </c>
      <c r="G10" s="44">
        <v>6267613.3799999999</v>
      </c>
      <c r="H10" s="45">
        <v>2496.1999999999998</v>
      </c>
      <c r="I10" s="45">
        <v>6267.6</v>
      </c>
      <c r="J10" s="136">
        <f t="shared" si="2"/>
        <v>4710</v>
      </c>
      <c r="K10" s="136">
        <f>I10/D10*100</f>
        <v>402.38828967642536</v>
      </c>
      <c r="L10" s="136">
        <f t="shared" si="3"/>
        <v>3771.4000000000005</v>
      </c>
      <c r="M10" s="136">
        <f t="shared" si="4"/>
        <v>251.08565018828622</v>
      </c>
      <c r="N10" s="44">
        <v>5965852.9800000004</v>
      </c>
      <c r="O10" s="45">
        <v>5965.9</v>
      </c>
      <c r="P10" s="44">
        <v>5971239.9800000004</v>
      </c>
      <c r="Q10" s="47">
        <v>5971.2</v>
      </c>
      <c r="R10" s="1"/>
    </row>
    <row r="11" spans="1:18" ht="38.25" outlineLevel="1" x14ac:dyDescent="0.25">
      <c r="A11" s="42" t="s">
        <v>57</v>
      </c>
      <c r="B11" s="43" t="s">
        <v>6</v>
      </c>
      <c r="C11" s="44">
        <v>170808.84</v>
      </c>
      <c r="D11" s="45">
        <v>170.8</v>
      </c>
      <c r="E11" s="46">
        <v>300000</v>
      </c>
      <c r="F11" s="45">
        <f t="shared" si="1"/>
        <v>300</v>
      </c>
      <c r="G11" s="44">
        <v>300000</v>
      </c>
      <c r="H11" s="45">
        <v>300</v>
      </c>
      <c r="I11" s="45">
        <v>300</v>
      </c>
      <c r="J11" s="136">
        <f t="shared" si="2"/>
        <v>129.19999999999999</v>
      </c>
      <c r="K11" s="136">
        <f>I11/D11*100</f>
        <v>175.64402810304449</v>
      </c>
      <c r="L11" s="136">
        <f t="shared" si="3"/>
        <v>0</v>
      </c>
      <c r="M11" s="136">
        <f t="shared" si="4"/>
        <v>100</v>
      </c>
      <c r="N11" s="44">
        <v>300000</v>
      </c>
      <c r="O11" s="45">
        <v>300</v>
      </c>
      <c r="P11" s="44">
        <v>300000</v>
      </c>
      <c r="Q11" s="47">
        <v>300</v>
      </c>
      <c r="R11" s="1"/>
    </row>
    <row r="12" spans="1:18" ht="38.25" outlineLevel="1" x14ac:dyDescent="0.25">
      <c r="A12" s="42" t="s">
        <v>58</v>
      </c>
      <c r="B12" s="43" t="s">
        <v>7</v>
      </c>
      <c r="C12" s="44">
        <v>5525897.3899999997</v>
      </c>
      <c r="D12" s="45">
        <v>5525.9</v>
      </c>
      <c r="E12" s="46">
        <v>5919040</v>
      </c>
      <c r="F12" s="45">
        <v>5919</v>
      </c>
      <c r="G12" s="44">
        <v>7148720</v>
      </c>
      <c r="H12" s="45">
        <v>5644.5</v>
      </c>
      <c r="I12" s="45">
        <v>7148.7</v>
      </c>
      <c r="J12" s="136">
        <f t="shared" si="2"/>
        <v>1622.8000000000002</v>
      </c>
      <c r="K12" s="136">
        <f>I12/D12*100</f>
        <v>129.36716191027705</v>
      </c>
      <c r="L12" s="136">
        <f t="shared" si="3"/>
        <v>1504.1999999999998</v>
      </c>
      <c r="M12" s="136">
        <f t="shared" si="4"/>
        <v>126.64895030560723</v>
      </c>
      <c r="N12" s="44">
        <v>7299435.8300000001</v>
      </c>
      <c r="O12" s="45">
        <v>7299.4</v>
      </c>
      <c r="P12" s="44">
        <v>7299435.8300000001</v>
      </c>
      <c r="Q12" s="47">
        <v>7299.4</v>
      </c>
      <c r="R12" s="1"/>
    </row>
    <row r="13" spans="1:18" ht="25.5" outlineLevel="1" x14ac:dyDescent="0.25">
      <c r="A13" s="42" t="s">
        <v>59</v>
      </c>
      <c r="B13" s="43" t="s">
        <v>8</v>
      </c>
      <c r="C13" s="44">
        <v>1943783.16</v>
      </c>
      <c r="D13" s="45">
        <v>1943.8</v>
      </c>
      <c r="E13" s="46">
        <v>2614289.41</v>
      </c>
      <c r="F13" s="45">
        <v>2614.3000000000002</v>
      </c>
      <c r="G13" s="44">
        <v>413528</v>
      </c>
      <c r="H13" s="45">
        <v>2614.3000000000002</v>
      </c>
      <c r="I13" s="45">
        <v>413.5</v>
      </c>
      <c r="J13" s="136">
        <f t="shared" si="2"/>
        <v>-1530.3</v>
      </c>
      <c r="K13" s="136">
        <f>I13/D13*100</f>
        <v>21.272764687725076</v>
      </c>
      <c r="L13" s="136">
        <f t="shared" si="3"/>
        <v>-2200.8000000000002</v>
      </c>
      <c r="M13" s="136">
        <f t="shared" si="4"/>
        <v>15.81685345981716</v>
      </c>
      <c r="N13" s="44">
        <v>440431</v>
      </c>
      <c r="O13" s="45">
        <v>440.4</v>
      </c>
      <c r="P13" s="44">
        <v>440431</v>
      </c>
      <c r="Q13" s="47">
        <v>440.4</v>
      </c>
      <c r="R13" s="1"/>
    </row>
    <row r="14" spans="1:18" ht="25.5" outlineLevel="1" x14ac:dyDescent="0.25">
      <c r="A14" s="42" t="s">
        <v>60</v>
      </c>
      <c r="B14" s="43" t="s">
        <v>9</v>
      </c>
      <c r="C14" s="44">
        <v>786434.67</v>
      </c>
      <c r="D14" s="45">
        <v>786.5</v>
      </c>
      <c r="E14" s="46">
        <v>2579400</v>
      </c>
      <c r="F14" s="45">
        <v>2579.4</v>
      </c>
      <c r="G14" s="44">
        <v>904400</v>
      </c>
      <c r="H14" s="45">
        <v>2579.4</v>
      </c>
      <c r="I14" s="45">
        <v>904.4</v>
      </c>
      <c r="J14" s="136">
        <f t="shared" si="2"/>
        <v>117.89999999999998</v>
      </c>
      <c r="K14" s="136">
        <f>I14/D14*100</f>
        <v>114.99046408137316</v>
      </c>
      <c r="L14" s="136">
        <f t="shared" si="3"/>
        <v>-1675</v>
      </c>
      <c r="M14" s="136">
        <f t="shared" si="4"/>
        <v>35.062417616499957</v>
      </c>
      <c r="N14" s="44">
        <v>904400</v>
      </c>
      <c r="O14" s="45">
        <v>904.4</v>
      </c>
      <c r="P14" s="44">
        <v>904400</v>
      </c>
      <c r="Q14" s="47">
        <v>904.4</v>
      </c>
      <c r="R14" s="1"/>
    </row>
    <row r="15" spans="1:18" ht="25.5" outlineLevel="1" x14ac:dyDescent="0.25">
      <c r="A15" s="42" t="s">
        <v>61</v>
      </c>
      <c r="B15" s="43" t="s">
        <v>10</v>
      </c>
      <c r="C15" s="44">
        <v>20785235.489999998</v>
      </c>
      <c r="D15" s="45">
        <v>20785.2</v>
      </c>
      <c r="E15" s="46">
        <v>19339469.280000001</v>
      </c>
      <c r="F15" s="45">
        <v>19339.5</v>
      </c>
      <c r="G15" s="44">
        <v>20377068</v>
      </c>
      <c r="H15" s="45">
        <v>19339.5</v>
      </c>
      <c r="I15" s="45">
        <v>20377.099999999999</v>
      </c>
      <c r="J15" s="136">
        <f t="shared" si="2"/>
        <v>-408.10000000000218</v>
      </c>
      <c r="K15" s="136">
        <f>I15/D15*100</f>
        <v>98.036583723033687</v>
      </c>
      <c r="L15" s="136">
        <f t="shared" si="3"/>
        <v>1037.5999999999985</v>
      </c>
      <c r="M15" s="136">
        <f t="shared" si="4"/>
        <v>105.36518524263812</v>
      </c>
      <c r="N15" s="44">
        <v>20480768</v>
      </c>
      <c r="O15" s="45">
        <v>20480.8</v>
      </c>
      <c r="P15" s="44">
        <v>21833547.199999999</v>
      </c>
      <c r="Q15" s="47">
        <v>21833.599999999999</v>
      </c>
      <c r="R15" s="1"/>
    </row>
    <row r="16" spans="1:18" ht="25.5" outlineLevel="1" x14ac:dyDescent="0.25">
      <c r="A16" s="42" t="s">
        <v>62</v>
      </c>
      <c r="B16" s="43" t="s">
        <v>11</v>
      </c>
      <c r="C16" s="44">
        <v>523000</v>
      </c>
      <c r="D16" s="45">
        <v>523</v>
      </c>
      <c r="E16" s="46">
        <v>700000</v>
      </c>
      <c r="F16" s="45">
        <f t="shared" si="1"/>
        <v>700</v>
      </c>
      <c r="G16" s="44">
        <v>1200000</v>
      </c>
      <c r="H16" s="45">
        <v>700</v>
      </c>
      <c r="I16" s="45">
        <v>1200</v>
      </c>
      <c r="J16" s="136">
        <f t="shared" si="2"/>
        <v>677</v>
      </c>
      <c r="K16" s="136">
        <f>I16/D16*100</f>
        <v>229.44550669216062</v>
      </c>
      <c r="L16" s="136">
        <f t="shared" si="3"/>
        <v>500</v>
      </c>
      <c r="M16" s="136">
        <f t="shared" si="4"/>
        <v>171.42857142857142</v>
      </c>
      <c r="N16" s="44">
        <v>0</v>
      </c>
      <c r="O16" s="45">
        <v>0</v>
      </c>
      <c r="P16" s="44">
        <v>0</v>
      </c>
      <c r="Q16" s="47">
        <f t="shared" ref="Q16:Q49" si="5">P16/1000</f>
        <v>0</v>
      </c>
      <c r="R16" s="1"/>
    </row>
    <row r="17" spans="1:18" s="13" customFormat="1" ht="25.5" x14ac:dyDescent="0.2">
      <c r="A17" s="36" t="s">
        <v>87</v>
      </c>
      <c r="B17" s="37" t="s">
        <v>12</v>
      </c>
      <c r="C17" s="40">
        <f>SUM(C18:C20)</f>
        <v>1309740.6299999999</v>
      </c>
      <c r="D17" s="39">
        <f>SUM(D18:D20)</f>
        <v>1309.7</v>
      </c>
      <c r="E17" s="40">
        <f t="shared" ref="E17:Q17" si="6">SUM(E18:E20)</f>
        <v>2281097.75</v>
      </c>
      <c r="F17" s="39">
        <f t="shared" si="6"/>
        <v>2281.1</v>
      </c>
      <c r="G17" s="39">
        <f t="shared" si="6"/>
        <v>1523800</v>
      </c>
      <c r="H17" s="39">
        <f t="shared" si="6"/>
        <v>2281.1</v>
      </c>
      <c r="I17" s="39">
        <f t="shared" si="6"/>
        <v>1523.8</v>
      </c>
      <c r="J17" s="132">
        <f t="shared" si="2"/>
        <v>214.09999999999991</v>
      </c>
      <c r="K17" s="132">
        <f>I17/D17*100</f>
        <v>116.34725509658699</v>
      </c>
      <c r="L17" s="132">
        <f t="shared" si="3"/>
        <v>-757.3</v>
      </c>
      <c r="M17" s="132">
        <f t="shared" si="4"/>
        <v>66.801104730174046</v>
      </c>
      <c r="N17" s="40">
        <f t="shared" si="6"/>
        <v>1351800</v>
      </c>
      <c r="O17" s="39">
        <f t="shared" si="6"/>
        <v>1351.8</v>
      </c>
      <c r="P17" s="40">
        <f t="shared" si="6"/>
        <v>1301800</v>
      </c>
      <c r="Q17" s="41">
        <f t="shared" si="6"/>
        <v>1301.8</v>
      </c>
      <c r="R17" s="12"/>
    </row>
    <row r="18" spans="1:18" ht="51" outlineLevel="1" x14ac:dyDescent="0.25">
      <c r="A18" s="48" t="s">
        <v>63</v>
      </c>
      <c r="B18" s="49" t="s">
        <v>13</v>
      </c>
      <c r="C18" s="50">
        <v>568997.43000000005</v>
      </c>
      <c r="D18" s="45">
        <v>569</v>
      </c>
      <c r="E18" s="51">
        <v>605454.55000000005</v>
      </c>
      <c r="F18" s="45">
        <v>605.5</v>
      </c>
      <c r="G18" s="50">
        <v>308000</v>
      </c>
      <c r="H18" s="45">
        <v>605.5</v>
      </c>
      <c r="I18" s="45">
        <v>308</v>
      </c>
      <c r="J18" s="136">
        <f t="shared" si="2"/>
        <v>-261</v>
      </c>
      <c r="K18" s="136">
        <f>I18/D18*100</f>
        <v>54.130052724077323</v>
      </c>
      <c r="L18" s="136">
        <f t="shared" si="3"/>
        <v>-297.5</v>
      </c>
      <c r="M18" s="136">
        <f t="shared" si="4"/>
        <v>50.867052023121381</v>
      </c>
      <c r="N18" s="50">
        <v>310000</v>
      </c>
      <c r="O18" s="45">
        <f t="shared" ref="O18:O49" si="7">N18/1000</f>
        <v>310</v>
      </c>
      <c r="P18" s="50">
        <v>260000</v>
      </c>
      <c r="Q18" s="47">
        <f t="shared" si="5"/>
        <v>260</v>
      </c>
      <c r="R18" s="17"/>
    </row>
    <row r="19" spans="1:18" ht="25.5" outlineLevel="1" x14ac:dyDescent="0.25">
      <c r="A19" s="48" t="s">
        <v>64</v>
      </c>
      <c r="B19" s="49" t="s">
        <v>14</v>
      </c>
      <c r="C19" s="50">
        <v>10000</v>
      </c>
      <c r="D19" s="45">
        <v>10</v>
      </c>
      <c r="E19" s="51">
        <v>100000</v>
      </c>
      <c r="F19" s="45">
        <v>100</v>
      </c>
      <c r="G19" s="50">
        <v>100000</v>
      </c>
      <c r="H19" s="45">
        <v>100</v>
      </c>
      <c r="I19" s="45">
        <v>100</v>
      </c>
      <c r="J19" s="136">
        <f t="shared" si="2"/>
        <v>90</v>
      </c>
      <c r="K19" s="136">
        <f>I19/D19*100</f>
        <v>1000</v>
      </c>
      <c r="L19" s="136">
        <f t="shared" si="3"/>
        <v>0</v>
      </c>
      <c r="M19" s="136">
        <f t="shared" si="4"/>
        <v>100</v>
      </c>
      <c r="N19" s="50">
        <v>100000</v>
      </c>
      <c r="O19" s="45">
        <f t="shared" si="7"/>
        <v>100</v>
      </c>
      <c r="P19" s="50">
        <v>100000</v>
      </c>
      <c r="Q19" s="47">
        <f t="shared" si="5"/>
        <v>100</v>
      </c>
      <c r="R19" s="17"/>
    </row>
    <row r="20" spans="1:18" ht="38.25" outlineLevel="1" x14ac:dyDescent="0.25">
      <c r="A20" s="48" t="s">
        <v>65</v>
      </c>
      <c r="B20" s="49" t="s">
        <v>15</v>
      </c>
      <c r="C20" s="50">
        <v>730743.2</v>
      </c>
      <c r="D20" s="45">
        <v>730.7</v>
      </c>
      <c r="E20" s="51">
        <v>1575643.2</v>
      </c>
      <c r="F20" s="45">
        <v>1575.6</v>
      </c>
      <c r="G20" s="50">
        <v>1115800</v>
      </c>
      <c r="H20" s="45">
        <v>1575.6</v>
      </c>
      <c r="I20" s="45">
        <f t="shared" ref="I20:I49" si="8">G20/1000</f>
        <v>1115.8</v>
      </c>
      <c r="J20" s="136">
        <f t="shared" si="2"/>
        <v>385.09999999999991</v>
      </c>
      <c r="K20" s="136">
        <f>I20/D20*100</f>
        <v>152.7028876419871</v>
      </c>
      <c r="L20" s="136">
        <f t="shared" si="3"/>
        <v>-459.79999999999995</v>
      </c>
      <c r="M20" s="136">
        <f t="shared" si="4"/>
        <v>70.817466362020824</v>
      </c>
      <c r="N20" s="50">
        <v>941800</v>
      </c>
      <c r="O20" s="45">
        <f t="shared" si="7"/>
        <v>941.8</v>
      </c>
      <c r="P20" s="50">
        <v>941800</v>
      </c>
      <c r="Q20" s="47">
        <f t="shared" si="5"/>
        <v>941.8</v>
      </c>
      <c r="R20" s="17"/>
    </row>
    <row r="21" spans="1:18" s="13" customFormat="1" ht="38.25" x14ac:dyDescent="0.2">
      <c r="A21" s="36" t="s">
        <v>88</v>
      </c>
      <c r="B21" s="37" t="s">
        <v>16</v>
      </c>
      <c r="C21" s="40">
        <f>SUM(C22:C24)</f>
        <v>45634536.5</v>
      </c>
      <c r="D21" s="39">
        <f>SUM(D22:D24)</f>
        <v>45634.6</v>
      </c>
      <c r="E21" s="40">
        <f t="shared" ref="E21:P21" si="9">SUM(E22:E24)</f>
        <v>52252616.799999997</v>
      </c>
      <c r="F21" s="39">
        <f t="shared" si="9"/>
        <v>52252.6</v>
      </c>
      <c r="G21" s="39">
        <f t="shared" si="9"/>
        <v>103811142.94</v>
      </c>
      <c r="H21" s="39">
        <f t="shared" si="9"/>
        <v>52252.6</v>
      </c>
      <c r="I21" s="39">
        <f t="shared" si="9"/>
        <v>103811.09999999999</v>
      </c>
      <c r="J21" s="132">
        <f t="shared" si="2"/>
        <v>58176.499999999993</v>
      </c>
      <c r="K21" s="132">
        <f>I21/D21*100</f>
        <v>227.48331310014768</v>
      </c>
      <c r="L21" s="132">
        <f t="shared" si="3"/>
        <v>51558.499999999993</v>
      </c>
      <c r="M21" s="132">
        <f t="shared" si="4"/>
        <v>198.67164504732779</v>
      </c>
      <c r="N21" s="40">
        <f t="shared" si="9"/>
        <v>104097175.35999998</v>
      </c>
      <c r="O21" s="39">
        <f t="shared" si="9"/>
        <v>104097.2</v>
      </c>
      <c r="P21" s="40">
        <f t="shared" si="9"/>
        <v>105133785.82999998</v>
      </c>
      <c r="Q21" s="41">
        <f>SUM(Q22:Q24)</f>
        <v>105133.8</v>
      </c>
      <c r="R21" s="12"/>
    </row>
    <row r="22" spans="1:18" ht="38.25" outlineLevel="1" x14ac:dyDescent="0.25">
      <c r="A22" s="48" t="s">
        <v>66</v>
      </c>
      <c r="B22" s="49" t="s">
        <v>17</v>
      </c>
      <c r="C22" s="50">
        <v>35345577.689999998</v>
      </c>
      <c r="D22" s="45">
        <v>35345.599999999999</v>
      </c>
      <c r="E22" s="51">
        <v>41708095.609999999</v>
      </c>
      <c r="F22" s="45">
        <v>41708.1</v>
      </c>
      <c r="G22" s="50">
        <v>93132169.399999991</v>
      </c>
      <c r="H22" s="45">
        <v>41708.1</v>
      </c>
      <c r="I22" s="45">
        <v>93132.2</v>
      </c>
      <c r="J22" s="136">
        <f t="shared" si="2"/>
        <v>57786.6</v>
      </c>
      <c r="K22" s="136">
        <f>I22/D22*100</f>
        <v>263.49022226245984</v>
      </c>
      <c r="L22" s="136">
        <f t="shared" si="3"/>
        <v>51424.1</v>
      </c>
      <c r="M22" s="136">
        <f t="shared" si="4"/>
        <v>223.29523521809909</v>
      </c>
      <c r="N22" s="50">
        <v>94045104.909999996</v>
      </c>
      <c r="O22" s="45">
        <v>94045.1</v>
      </c>
      <c r="P22" s="50">
        <v>94670097.179999977</v>
      </c>
      <c r="Q22" s="47">
        <v>94670.1</v>
      </c>
      <c r="R22" s="17"/>
    </row>
    <row r="23" spans="1:18" ht="38.25" outlineLevel="1" x14ac:dyDescent="0.25">
      <c r="A23" s="48" t="s">
        <v>67</v>
      </c>
      <c r="B23" s="49" t="s">
        <v>18</v>
      </c>
      <c r="C23" s="50">
        <v>5556280.4000000004</v>
      </c>
      <c r="D23" s="45">
        <v>5556.3</v>
      </c>
      <c r="E23" s="51">
        <v>4464319.1399999997</v>
      </c>
      <c r="F23" s="45">
        <v>4464.3</v>
      </c>
      <c r="G23" s="50">
        <v>4370449.6100000003</v>
      </c>
      <c r="H23" s="45">
        <v>4464.3</v>
      </c>
      <c r="I23" s="45">
        <v>4370.3999999999996</v>
      </c>
      <c r="J23" s="136">
        <f t="shared" si="2"/>
        <v>-1185.9000000000005</v>
      </c>
      <c r="K23" s="136">
        <f>I23/D23*100</f>
        <v>78.656660007558969</v>
      </c>
      <c r="L23" s="136">
        <f t="shared" si="3"/>
        <v>-93.900000000000546</v>
      </c>
      <c r="M23" s="136">
        <f t="shared" si="4"/>
        <v>97.896646730730453</v>
      </c>
      <c r="N23" s="50">
        <v>4409886.8800000008</v>
      </c>
      <c r="O23" s="45">
        <v>4409.8999999999996</v>
      </c>
      <c r="P23" s="50">
        <v>4580359.6100000003</v>
      </c>
      <c r="Q23" s="47">
        <v>4580.3999999999996</v>
      </c>
      <c r="R23" s="17"/>
    </row>
    <row r="24" spans="1:18" ht="38.25" outlineLevel="1" x14ac:dyDescent="0.25">
      <c r="A24" s="48" t="s">
        <v>68</v>
      </c>
      <c r="B24" s="49" t="s">
        <v>19</v>
      </c>
      <c r="C24" s="50">
        <v>4732678.41</v>
      </c>
      <c r="D24" s="45">
        <v>4732.7</v>
      </c>
      <c r="E24" s="51">
        <v>6080202.0499999998</v>
      </c>
      <c r="F24" s="45">
        <v>6080.2</v>
      </c>
      <c r="G24" s="50">
        <v>6308523.9299999997</v>
      </c>
      <c r="H24" s="45">
        <v>6080.2</v>
      </c>
      <c r="I24" s="45">
        <v>6308.5</v>
      </c>
      <c r="J24" s="136">
        <f t="shared" si="2"/>
        <v>1575.8000000000002</v>
      </c>
      <c r="K24" s="136">
        <f>I24/D24*100</f>
        <v>133.29600439495425</v>
      </c>
      <c r="L24" s="136">
        <f t="shared" si="3"/>
        <v>228.30000000000018</v>
      </c>
      <c r="M24" s="136">
        <f t="shared" si="4"/>
        <v>103.75481069701655</v>
      </c>
      <c r="N24" s="50">
        <v>5642183.5700000003</v>
      </c>
      <c r="O24" s="45">
        <v>5642.2</v>
      </c>
      <c r="P24" s="50">
        <v>5883329.04</v>
      </c>
      <c r="Q24" s="47">
        <v>5883.3</v>
      </c>
      <c r="R24" s="17"/>
    </row>
    <row r="25" spans="1:18" s="13" customFormat="1" ht="38.25" x14ac:dyDescent="0.2">
      <c r="A25" s="36" t="s">
        <v>89</v>
      </c>
      <c r="B25" s="37" t="s">
        <v>20</v>
      </c>
      <c r="C25" s="40">
        <f>SUM(C26:C32)</f>
        <v>209018438.77000001</v>
      </c>
      <c r="D25" s="39">
        <f>SUM(D26:D32)</f>
        <v>209018.5</v>
      </c>
      <c r="E25" s="40">
        <f t="shared" ref="E25:Q25" si="10">SUM(E26:E32)</f>
        <v>347730844.09999996</v>
      </c>
      <c r="F25" s="39">
        <f t="shared" si="10"/>
        <v>347730.9</v>
      </c>
      <c r="G25" s="40">
        <v>360948308.40000004</v>
      </c>
      <c r="H25" s="39">
        <v>347730.9</v>
      </c>
      <c r="I25" s="39">
        <f t="shared" si="10"/>
        <v>360948.3</v>
      </c>
      <c r="J25" s="132">
        <f t="shared" si="2"/>
        <v>151929.79999999999</v>
      </c>
      <c r="K25" s="132">
        <f>I25/D25*100</f>
        <v>172.6872501716355</v>
      </c>
      <c r="L25" s="132">
        <f t="shared" si="3"/>
        <v>13217.399999999965</v>
      </c>
      <c r="M25" s="132">
        <f t="shared" si="4"/>
        <v>103.80104270284866</v>
      </c>
      <c r="N25" s="40">
        <f t="shared" si="10"/>
        <v>260471637.36000001</v>
      </c>
      <c r="O25" s="39">
        <f t="shared" si="10"/>
        <v>260471.59999999998</v>
      </c>
      <c r="P25" s="40">
        <f t="shared" si="10"/>
        <v>259345290.63999999</v>
      </c>
      <c r="Q25" s="41">
        <f t="shared" si="10"/>
        <v>259345.3</v>
      </c>
      <c r="R25" s="12"/>
    </row>
    <row r="26" spans="1:18" ht="25.5" outlineLevel="1" x14ac:dyDescent="0.25">
      <c r="A26" s="42" t="s">
        <v>69</v>
      </c>
      <c r="B26" s="43" t="s">
        <v>21</v>
      </c>
      <c r="C26" s="44">
        <v>96262218.549999997</v>
      </c>
      <c r="D26" s="45">
        <v>96262.2</v>
      </c>
      <c r="E26" s="46">
        <v>179068183.63</v>
      </c>
      <c r="F26" s="45">
        <v>179068.2</v>
      </c>
      <c r="G26" s="44">
        <v>167679670.34</v>
      </c>
      <c r="H26" s="45">
        <v>179068.2</v>
      </c>
      <c r="I26" s="45">
        <v>167679.70000000001</v>
      </c>
      <c r="J26" s="136">
        <f t="shared" si="2"/>
        <v>71417.500000000015</v>
      </c>
      <c r="K26" s="136">
        <f>I26/D26*100</f>
        <v>174.19059610106564</v>
      </c>
      <c r="L26" s="136">
        <f t="shared" si="3"/>
        <v>-11388.5</v>
      </c>
      <c r="M26" s="136">
        <f t="shared" si="4"/>
        <v>93.640132642200015</v>
      </c>
      <c r="N26" s="44">
        <v>122310690</v>
      </c>
      <c r="O26" s="45">
        <v>122310.7</v>
      </c>
      <c r="P26" s="44">
        <v>122310690</v>
      </c>
      <c r="Q26" s="47">
        <v>122310.7</v>
      </c>
      <c r="R26" s="1"/>
    </row>
    <row r="27" spans="1:18" ht="38.25" outlineLevel="1" x14ac:dyDescent="0.25">
      <c r="A27" s="42" t="s">
        <v>70</v>
      </c>
      <c r="B27" s="43" t="s">
        <v>22</v>
      </c>
      <c r="C27" s="44">
        <v>15990571.09</v>
      </c>
      <c r="D27" s="45">
        <v>15990.6</v>
      </c>
      <c r="E27" s="46">
        <v>14621363.85</v>
      </c>
      <c r="F27" s="45">
        <v>14621.4</v>
      </c>
      <c r="G27" s="44">
        <v>14828323.460000001</v>
      </c>
      <c r="H27" s="45">
        <v>14621.4</v>
      </c>
      <c r="I27" s="45">
        <v>14828.3</v>
      </c>
      <c r="J27" s="136">
        <f t="shared" si="2"/>
        <v>-1162.3000000000011</v>
      </c>
      <c r="K27" s="136">
        <f>I27/D27*100</f>
        <v>92.731354670869123</v>
      </c>
      <c r="L27" s="136">
        <f t="shared" si="3"/>
        <v>206.89999999999964</v>
      </c>
      <c r="M27" s="136">
        <f t="shared" si="4"/>
        <v>101.41504917449767</v>
      </c>
      <c r="N27" s="44">
        <v>15908071</v>
      </c>
      <c r="O27" s="45">
        <v>15908.1</v>
      </c>
      <c r="P27" s="44">
        <v>16422977.15</v>
      </c>
      <c r="Q27" s="47">
        <v>16423</v>
      </c>
      <c r="R27" s="1"/>
    </row>
    <row r="28" spans="1:18" ht="38.25" outlineLevel="1" x14ac:dyDescent="0.25">
      <c r="A28" s="42" t="s">
        <v>71</v>
      </c>
      <c r="B28" s="43" t="s">
        <v>23</v>
      </c>
      <c r="C28" s="44">
        <v>5129948.95</v>
      </c>
      <c r="D28" s="45">
        <v>5129.8999999999996</v>
      </c>
      <c r="E28" s="46">
        <v>5222500</v>
      </c>
      <c r="F28" s="45">
        <v>5222.5</v>
      </c>
      <c r="G28" s="44">
        <v>5089241.09</v>
      </c>
      <c r="H28" s="45">
        <v>5222.5</v>
      </c>
      <c r="I28" s="45">
        <v>5089.2</v>
      </c>
      <c r="J28" s="136">
        <f t="shared" si="2"/>
        <v>-40.699999999999818</v>
      </c>
      <c r="K28" s="136">
        <f>I28/D28*100</f>
        <v>99.206612214663053</v>
      </c>
      <c r="L28" s="136">
        <f t="shared" si="3"/>
        <v>-133.30000000000018</v>
      </c>
      <c r="M28" s="136">
        <f t="shared" si="4"/>
        <v>97.447582575394918</v>
      </c>
      <c r="N28" s="44">
        <v>8746500</v>
      </c>
      <c r="O28" s="45">
        <v>8746.5</v>
      </c>
      <c r="P28" s="44">
        <v>8646500</v>
      </c>
      <c r="Q28" s="47">
        <v>8646.4</v>
      </c>
      <c r="R28" s="1"/>
    </row>
    <row r="29" spans="1:18" ht="38.25" outlineLevel="1" x14ac:dyDescent="0.25">
      <c r="A29" s="42" t="s">
        <v>72</v>
      </c>
      <c r="B29" s="43" t="s">
        <v>24</v>
      </c>
      <c r="C29" s="44">
        <v>447989.87</v>
      </c>
      <c r="D29" s="45">
        <v>448</v>
      </c>
      <c r="E29" s="46">
        <v>14707179.51</v>
      </c>
      <c r="F29" s="45">
        <v>14707.2</v>
      </c>
      <c r="G29" s="44">
        <v>42599266.880000003</v>
      </c>
      <c r="H29" s="45">
        <v>14707.2</v>
      </c>
      <c r="I29" s="45">
        <v>42599.3</v>
      </c>
      <c r="J29" s="136">
        <f t="shared" si="2"/>
        <v>42151.3</v>
      </c>
      <c r="K29" s="136">
        <f>I29/D29*100</f>
        <v>9508.7723214285725</v>
      </c>
      <c r="L29" s="136">
        <f t="shared" si="3"/>
        <v>27892.100000000002</v>
      </c>
      <c r="M29" s="136">
        <f t="shared" si="4"/>
        <v>289.64928742384683</v>
      </c>
      <c r="N29" s="44">
        <v>3500000</v>
      </c>
      <c r="O29" s="45">
        <f t="shared" si="7"/>
        <v>3500</v>
      </c>
      <c r="P29" s="44">
        <v>3500000</v>
      </c>
      <c r="Q29" s="47">
        <f t="shared" si="5"/>
        <v>3500</v>
      </c>
      <c r="R29" s="1"/>
    </row>
    <row r="30" spans="1:18" ht="25.5" outlineLevel="1" x14ac:dyDescent="0.25">
      <c r="A30" s="42" t="s">
        <v>73</v>
      </c>
      <c r="B30" s="43" t="s">
        <v>25</v>
      </c>
      <c r="C30" s="44">
        <v>46932462.719999999</v>
      </c>
      <c r="D30" s="45">
        <v>46932.5</v>
      </c>
      <c r="E30" s="46">
        <v>49779110.829999998</v>
      </c>
      <c r="F30" s="45">
        <v>49779.1</v>
      </c>
      <c r="G30" s="44">
        <v>56677014.790000007</v>
      </c>
      <c r="H30" s="45">
        <v>49779.1</v>
      </c>
      <c r="I30" s="45">
        <v>56677</v>
      </c>
      <c r="J30" s="136">
        <f t="shared" si="2"/>
        <v>9744.5</v>
      </c>
      <c r="K30" s="136">
        <f>I30/D30*100</f>
        <v>120.76279763490119</v>
      </c>
      <c r="L30" s="136">
        <f t="shared" si="3"/>
        <v>6897.9000000000015</v>
      </c>
      <c r="M30" s="136">
        <f t="shared" si="4"/>
        <v>113.85702031575502</v>
      </c>
      <c r="N30" s="44">
        <v>44268021.230000004</v>
      </c>
      <c r="O30" s="45">
        <v>44268</v>
      </c>
      <c r="P30" s="44">
        <v>43478360.239999995</v>
      </c>
      <c r="Q30" s="47">
        <v>43478.400000000001</v>
      </c>
      <c r="R30" s="1"/>
    </row>
    <row r="31" spans="1:18" ht="38.25" outlineLevel="1" x14ac:dyDescent="0.25">
      <c r="A31" s="42" t="s">
        <v>74</v>
      </c>
      <c r="B31" s="43" t="s">
        <v>26</v>
      </c>
      <c r="C31" s="44">
        <v>37397372.420000002</v>
      </c>
      <c r="D31" s="45">
        <v>37397.4</v>
      </c>
      <c r="E31" s="46">
        <v>77305250.510000005</v>
      </c>
      <c r="F31" s="45">
        <v>77305.3</v>
      </c>
      <c r="G31" s="44">
        <v>68487496.030000001</v>
      </c>
      <c r="H31" s="45">
        <v>77305.3</v>
      </c>
      <c r="I31" s="45">
        <v>68487.5</v>
      </c>
      <c r="J31" s="136">
        <f t="shared" si="2"/>
        <v>31090.1</v>
      </c>
      <c r="K31" s="136">
        <f>I31/D31*100</f>
        <v>183.13438902169671</v>
      </c>
      <c r="L31" s="136">
        <f t="shared" si="3"/>
        <v>-8817.8000000000029</v>
      </c>
      <c r="M31" s="136">
        <f t="shared" si="4"/>
        <v>88.593537571162656</v>
      </c>
      <c r="N31" s="44">
        <v>59952455.129999988</v>
      </c>
      <c r="O31" s="45">
        <v>59952.4</v>
      </c>
      <c r="P31" s="44">
        <v>59200863.249999993</v>
      </c>
      <c r="Q31" s="47">
        <v>59200.9</v>
      </c>
      <c r="R31" s="1"/>
    </row>
    <row r="32" spans="1:18" ht="25.5" outlineLevel="1" x14ac:dyDescent="0.25">
      <c r="A32" s="42" t="s">
        <v>75</v>
      </c>
      <c r="B32" s="43" t="s">
        <v>27</v>
      </c>
      <c r="C32" s="44">
        <v>6857875.1699999999</v>
      </c>
      <c r="D32" s="45">
        <v>6857.9</v>
      </c>
      <c r="E32" s="46">
        <v>7027255.7699999996</v>
      </c>
      <c r="F32" s="45">
        <v>7027.2</v>
      </c>
      <c r="G32" s="44">
        <v>5587295.8099999996</v>
      </c>
      <c r="H32" s="45">
        <v>7027.2</v>
      </c>
      <c r="I32" s="45">
        <v>5587.3</v>
      </c>
      <c r="J32" s="136">
        <f t="shared" si="2"/>
        <v>-1270.5999999999995</v>
      </c>
      <c r="K32" s="136">
        <f>I32/D32*100</f>
        <v>81.472462415608277</v>
      </c>
      <c r="L32" s="136">
        <f t="shared" si="3"/>
        <v>-1439.8999999999996</v>
      </c>
      <c r="M32" s="136">
        <f t="shared" si="4"/>
        <v>79.509619763205833</v>
      </c>
      <c r="N32" s="44">
        <v>5785900</v>
      </c>
      <c r="O32" s="45">
        <v>5785.9</v>
      </c>
      <c r="P32" s="44">
        <v>5785900</v>
      </c>
      <c r="Q32" s="47">
        <f t="shared" si="5"/>
        <v>5785.9</v>
      </c>
      <c r="R32" s="1"/>
    </row>
    <row r="33" spans="1:18" s="13" customFormat="1" ht="25.5" x14ac:dyDescent="0.2">
      <c r="A33" s="36" t="s">
        <v>90</v>
      </c>
      <c r="B33" s="37" t="s">
        <v>28</v>
      </c>
      <c r="C33" s="40">
        <f>SUM(C34:C37)</f>
        <v>1763710809.6599998</v>
      </c>
      <c r="D33" s="52">
        <f>SUM(D34:D37)</f>
        <v>1763710.8</v>
      </c>
      <c r="E33" s="40">
        <f t="shared" ref="E33:Q33" si="11">SUM(E34:E37)</f>
        <v>2202452814.0499997</v>
      </c>
      <c r="F33" s="39">
        <f t="shared" si="11"/>
        <v>2202452.8000000003</v>
      </c>
      <c r="G33" s="40">
        <v>2814902736.9099994</v>
      </c>
      <c r="H33" s="39">
        <v>2202452.8000000003</v>
      </c>
      <c r="I33" s="39">
        <f t="shared" si="11"/>
        <v>2814902.8</v>
      </c>
      <c r="J33" s="132">
        <f t="shared" si="2"/>
        <v>1051191.9999999998</v>
      </c>
      <c r="K33" s="132">
        <f>I33/D33*100</f>
        <v>159.60115456570315</v>
      </c>
      <c r="L33" s="132">
        <f t="shared" si="3"/>
        <v>612449.99999999953</v>
      </c>
      <c r="M33" s="132">
        <f t="shared" si="4"/>
        <v>127.80763338038388</v>
      </c>
      <c r="N33" s="40">
        <f t="shared" si="11"/>
        <v>2109392986.8799999</v>
      </c>
      <c r="O33" s="39">
        <f t="shared" si="11"/>
        <v>2109392.9999999995</v>
      </c>
      <c r="P33" s="40">
        <f t="shared" si="11"/>
        <v>1956830300.5699999</v>
      </c>
      <c r="Q33" s="41">
        <f t="shared" si="11"/>
        <v>1956830.3005699997</v>
      </c>
      <c r="R33" s="12"/>
    </row>
    <row r="34" spans="1:18" ht="25.5" outlineLevel="1" x14ac:dyDescent="0.25">
      <c r="A34" s="42" t="s">
        <v>76</v>
      </c>
      <c r="B34" s="43" t="s">
        <v>29</v>
      </c>
      <c r="C34" s="44">
        <v>1671223581.0799999</v>
      </c>
      <c r="D34" s="45">
        <v>1671223.6</v>
      </c>
      <c r="E34" s="46">
        <v>2112943189.6199999</v>
      </c>
      <c r="F34" s="45">
        <v>2112943.2000000002</v>
      </c>
      <c r="G34" s="44">
        <v>2715143775.3799992</v>
      </c>
      <c r="H34" s="45">
        <v>2112943.2000000002</v>
      </c>
      <c r="I34" s="45">
        <v>2715143.8</v>
      </c>
      <c r="J34" s="136">
        <f t="shared" si="2"/>
        <v>1043920.1999999997</v>
      </c>
      <c r="K34" s="136">
        <f>I34/D34*100</f>
        <v>162.46442426973863</v>
      </c>
      <c r="L34" s="136">
        <f t="shared" si="3"/>
        <v>602200.59999999963</v>
      </c>
      <c r="M34" s="136">
        <f t="shared" si="4"/>
        <v>128.50055789478861</v>
      </c>
      <c r="N34" s="44">
        <v>2008657649.4499998</v>
      </c>
      <c r="O34" s="45">
        <v>2008657.7</v>
      </c>
      <c r="P34" s="44">
        <v>1855062796.8899999</v>
      </c>
      <c r="Q34" s="47">
        <f t="shared" si="5"/>
        <v>1855062.7968899999</v>
      </c>
      <c r="R34" s="1"/>
    </row>
    <row r="35" spans="1:18" outlineLevel="1" x14ac:dyDescent="0.25">
      <c r="A35" s="42" t="s">
        <v>77</v>
      </c>
      <c r="B35" s="43" t="s">
        <v>30</v>
      </c>
      <c r="C35" s="44">
        <v>50880432.219999999</v>
      </c>
      <c r="D35" s="45">
        <v>50880.4</v>
      </c>
      <c r="E35" s="46">
        <v>43474139</v>
      </c>
      <c r="F35" s="45">
        <v>43474.1</v>
      </c>
      <c r="G35" s="44">
        <v>46306052.75</v>
      </c>
      <c r="H35" s="45">
        <v>43474.1</v>
      </c>
      <c r="I35" s="45">
        <v>46306.1</v>
      </c>
      <c r="J35" s="136">
        <f t="shared" si="2"/>
        <v>-4574.3000000000029</v>
      </c>
      <c r="K35" s="136">
        <f>I35/D35*100</f>
        <v>91.00970118159448</v>
      </c>
      <c r="L35" s="136">
        <f t="shared" si="3"/>
        <v>2832</v>
      </c>
      <c r="M35" s="136">
        <f t="shared" si="4"/>
        <v>106.51422341118044</v>
      </c>
      <c r="N35" s="44">
        <v>47982228.649999999</v>
      </c>
      <c r="O35" s="45">
        <v>47982.2</v>
      </c>
      <c r="P35" s="44">
        <v>49468959.719999999</v>
      </c>
      <c r="Q35" s="47">
        <f t="shared" si="5"/>
        <v>49468.959719999999</v>
      </c>
      <c r="R35" s="1"/>
    </row>
    <row r="36" spans="1:18" ht="25.5" outlineLevel="1" x14ac:dyDescent="0.25">
      <c r="A36" s="42" t="s">
        <v>78</v>
      </c>
      <c r="B36" s="43" t="s">
        <v>31</v>
      </c>
      <c r="C36" s="44">
        <v>32652181.120000001</v>
      </c>
      <c r="D36" s="45">
        <v>32652.2</v>
      </c>
      <c r="E36" s="46">
        <v>38190000</v>
      </c>
      <c r="F36" s="45">
        <v>38190</v>
      </c>
      <c r="G36" s="44">
        <v>45346100</v>
      </c>
      <c r="H36" s="45">
        <v>38190</v>
      </c>
      <c r="I36" s="45">
        <v>45346.1</v>
      </c>
      <c r="J36" s="136">
        <f t="shared" si="2"/>
        <v>12693.899999999998</v>
      </c>
      <c r="K36" s="136">
        <f>I36/D36*100</f>
        <v>138.87609410698207</v>
      </c>
      <c r="L36" s="136">
        <f t="shared" si="3"/>
        <v>7156.0999999999985</v>
      </c>
      <c r="M36" s="136">
        <f t="shared" si="4"/>
        <v>118.73815134852055</v>
      </c>
      <c r="N36" s="44">
        <v>44646300</v>
      </c>
      <c r="O36" s="45">
        <v>44646.3</v>
      </c>
      <c r="P36" s="44">
        <v>44941500</v>
      </c>
      <c r="Q36" s="47">
        <f t="shared" si="5"/>
        <v>44941.5</v>
      </c>
      <c r="R36" s="1"/>
    </row>
    <row r="37" spans="1:18" ht="25.5" outlineLevel="1" x14ac:dyDescent="0.25">
      <c r="A37" s="42" t="s">
        <v>79</v>
      </c>
      <c r="B37" s="43" t="s">
        <v>32</v>
      </c>
      <c r="C37" s="44">
        <v>8954615.2400000002</v>
      </c>
      <c r="D37" s="45">
        <v>8954.6</v>
      </c>
      <c r="E37" s="46">
        <v>7845485.4299999997</v>
      </c>
      <c r="F37" s="45">
        <v>7845.5</v>
      </c>
      <c r="G37" s="44">
        <v>8106808.7800000003</v>
      </c>
      <c r="H37" s="45">
        <v>7845.5</v>
      </c>
      <c r="I37" s="45">
        <v>8106.8</v>
      </c>
      <c r="J37" s="136">
        <f t="shared" si="2"/>
        <v>-847.80000000000018</v>
      </c>
      <c r="K37" s="136">
        <f>I37/D37*100</f>
        <v>90.532240412748749</v>
      </c>
      <c r="L37" s="136">
        <f t="shared" si="3"/>
        <v>261.30000000000018</v>
      </c>
      <c r="M37" s="136">
        <f t="shared" si="4"/>
        <v>103.33057166528583</v>
      </c>
      <c r="N37" s="44">
        <v>8106808.7800000003</v>
      </c>
      <c r="O37" s="45">
        <v>8106.8</v>
      </c>
      <c r="P37" s="44">
        <v>7357043.96</v>
      </c>
      <c r="Q37" s="47">
        <f t="shared" si="5"/>
        <v>7357.04396</v>
      </c>
      <c r="R37" s="1"/>
    </row>
    <row r="38" spans="1:18" s="13" customFormat="1" ht="25.5" x14ac:dyDescent="0.2">
      <c r="A38" s="36" t="s">
        <v>91</v>
      </c>
      <c r="B38" s="37" t="s">
        <v>33</v>
      </c>
      <c r="C38" s="40">
        <f>SUM(C39:C44)</f>
        <v>344273818.74999994</v>
      </c>
      <c r="D38" s="52">
        <f>SUM(D39:D44)</f>
        <v>344273.7</v>
      </c>
      <c r="E38" s="40">
        <f t="shared" ref="E38:Q38" si="12">SUM(E39:E44)</f>
        <v>355506284.87</v>
      </c>
      <c r="F38" s="39">
        <f t="shared" si="12"/>
        <v>355506.3</v>
      </c>
      <c r="G38" s="40">
        <v>372681887.52000004</v>
      </c>
      <c r="H38" s="39">
        <v>355506.3</v>
      </c>
      <c r="I38" s="39">
        <f t="shared" si="12"/>
        <v>372681.89999999997</v>
      </c>
      <c r="J38" s="132">
        <f t="shared" si="2"/>
        <v>28408.199999999953</v>
      </c>
      <c r="K38" s="132">
        <f>I38/D38*100</f>
        <v>108.251632349494</v>
      </c>
      <c r="L38" s="132">
        <f t="shared" si="3"/>
        <v>17175.599999999977</v>
      </c>
      <c r="M38" s="132">
        <f t="shared" si="4"/>
        <v>104.83130678696833</v>
      </c>
      <c r="N38" s="40">
        <f t="shared" si="12"/>
        <v>368186254.28000003</v>
      </c>
      <c r="O38" s="39">
        <f t="shared" si="12"/>
        <v>368186.3</v>
      </c>
      <c r="P38" s="40">
        <f t="shared" si="12"/>
        <v>367202187.28000003</v>
      </c>
      <c r="Q38" s="41">
        <f t="shared" si="12"/>
        <v>367202.2</v>
      </c>
      <c r="R38" s="12"/>
    </row>
    <row r="39" spans="1:18" ht="38.25" outlineLevel="1" x14ac:dyDescent="0.25">
      <c r="A39" s="42" t="s">
        <v>80</v>
      </c>
      <c r="B39" s="43" t="s">
        <v>34</v>
      </c>
      <c r="C39" s="44">
        <v>109957903.61</v>
      </c>
      <c r="D39" s="45">
        <v>109957.9</v>
      </c>
      <c r="E39" s="46">
        <v>109286917.69</v>
      </c>
      <c r="F39" s="45">
        <v>109286.9</v>
      </c>
      <c r="G39" s="44">
        <v>110899524.02000001</v>
      </c>
      <c r="H39" s="45">
        <v>109286.9</v>
      </c>
      <c r="I39" s="45">
        <v>110899.5</v>
      </c>
      <c r="J39" s="136">
        <f t="shared" si="2"/>
        <v>941.60000000000582</v>
      </c>
      <c r="K39" s="136">
        <f>I39/D39*100</f>
        <v>100.85632773998047</v>
      </c>
      <c r="L39" s="136">
        <f t="shared" si="3"/>
        <v>1612.6000000000058</v>
      </c>
      <c r="M39" s="136">
        <f t="shared" si="4"/>
        <v>101.47556568994089</v>
      </c>
      <c r="N39" s="44">
        <v>113098679.21000001</v>
      </c>
      <c r="O39" s="45">
        <v>113098.7</v>
      </c>
      <c r="P39" s="44">
        <v>113324309.21000001</v>
      </c>
      <c r="Q39" s="47">
        <v>113324.3</v>
      </c>
      <c r="R39" s="1"/>
    </row>
    <row r="40" spans="1:18" ht="51" outlineLevel="1" x14ac:dyDescent="0.25">
      <c r="A40" s="42" t="s">
        <v>81</v>
      </c>
      <c r="B40" s="43" t="s">
        <v>35</v>
      </c>
      <c r="C40" s="44">
        <v>65102609.409999996</v>
      </c>
      <c r="D40" s="45">
        <v>65102.6</v>
      </c>
      <c r="E40" s="46">
        <v>70702743.150000006</v>
      </c>
      <c r="F40" s="45">
        <v>70702.7</v>
      </c>
      <c r="G40" s="44">
        <v>70518797.120000005</v>
      </c>
      <c r="H40" s="45">
        <v>70702.7</v>
      </c>
      <c r="I40" s="45">
        <v>70518.8</v>
      </c>
      <c r="J40" s="136">
        <f t="shared" si="2"/>
        <v>5416.2000000000044</v>
      </c>
      <c r="K40" s="136">
        <f>I40/D40*100</f>
        <v>108.31948340004855</v>
      </c>
      <c r="L40" s="136">
        <f t="shared" si="3"/>
        <v>-183.89999999999418</v>
      </c>
      <c r="M40" s="136">
        <f t="shared" si="4"/>
        <v>99.739896779048053</v>
      </c>
      <c r="N40" s="44">
        <v>72000214.270000011</v>
      </c>
      <c r="O40" s="45">
        <v>72000.2</v>
      </c>
      <c r="P40" s="44">
        <v>72182256.270000011</v>
      </c>
      <c r="Q40" s="47">
        <v>72182.3</v>
      </c>
      <c r="R40" s="1"/>
    </row>
    <row r="41" spans="1:18" ht="38.25" outlineLevel="1" x14ac:dyDescent="0.25">
      <c r="A41" s="42" t="s">
        <v>82</v>
      </c>
      <c r="B41" s="43" t="s">
        <v>36</v>
      </c>
      <c r="C41" s="44">
        <v>95974395.189999998</v>
      </c>
      <c r="D41" s="45">
        <v>95974.399999999994</v>
      </c>
      <c r="E41" s="46">
        <v>111443375</v>
      </c>
      <c r="F41" s="45">
        <v>111443.4</v>
      </c>
      <c r="G41" s="44">
        <v>119394903.20999999</v>
      </c>
      <c r="H41" s="45">
        <v>111443.4</v>
      </c>
      <c r="I41" s="45">
        <v>119394.9</v>
      </c>
      <c r="J41" s="136">
        <f t="shared" si="2"/>
        <v>23420.5</v>
      </c>
      <c r="K41" s="136">
        <f>I41/D41*100</f>
        <v>124.40286159642571</v>
      </c>
      <c r="L41" s="136">
        <f t="shared" si="3"/>
        <v>7951.5</v>
      </c>
      <c r="M41" s="136">
        <f t="shared" si="4"/>
        <v>107.13501203301408</v>
      </c>
      <c r="N41" s="44">
        <v>110184216.36</v>
      </c>
      <c r="O41" s="45">
        <v>110184.2</v>
      </c>
      <c r="P41" s="44">
        <v>108735503.36</v>
      </c>
      <c r="Q41" s="47">
        <v>108735.5</v>
      </c>
      <c r="R41" s="1"/>
    </row>
    <row r="42" spans="1:18" ht="25.5" outlineLevel="1" x14ac:dyDescent="0.25">
      <c r="A42" s="42" t="s">
        <v>83</v>
      </c>
      <c r="B42" s="43" t="s">
        <v>37</v>
      </c>
      <c r="C42" s="44">
        <v>17267685.59</v>
      </c>
      <c r="D42" s="45">
        <v>17267.7</v>
      </c>
      <c r="E42" s="46">
        <v>20853624.399999999</v>
      </c>
      <c r="F42" s="45">
        <v>20853.599999999999</v>
      </c>
      <c r="G42" s="44">
        <v>19482672</v>
      </c>
      <c r="H42" s="45">
        <v>20853.599999999999</v>
      </c>
      <c r="I42" s="45">
        <v>19482.7</v>
      </c>
      <c r="J42" s="136">
        <f t="shared" si="2"/>
        <v>2215</v>
      </c>
      <c r="K42" s="136">
        <f>I42/D42*100</f>
        <v>112.82741766419385</v>
      </c>
      <c r="L42" s="136">
        <f t="shared" si="3"/>
        <v>-1370.8999999999978</v>
      </c>
      <c r="M42" s="136">
        <f t="shared" si="4"/>
        <v>93.426075114128977</v>
      </c>
      <c r="N42" s="44">
        <v>19537455</v>
      </c>
      <c r="O42" s="45">
        <v>19537.5</v>
      </c>
      <c r="P42" s="44">
        <v>19594429</v>
      </c>
      <c r="Q42" s="47">
        <v>19594.400000000001</v>
      </c>
      <c r="R42" s="1"/>
    </row>
    <row r="43" spans="1:18" ht="51" outlineLevel="1" x14ac:dyDescent="0.25">
      <c r="A43" s="53" t="s">
        <v>84</v>
      </c>
      <c r="B43" s="43" t="s">
        <v>45</v>
      </c>
      <c r="C43" s="44"/>
      <c r="D43" s="45">
        <f t="shared" ref="D43:D49" si="13">C43/1000</f>
        <v>0</v>
      </c>
      <c r="E43" s="46">
        <v>1665860</v>
      </c>
      <c r="F43" s="45">
        <v>1665.9</v>
      </c>
      <c r="G43" s="44">
        <v>1484000</v>
      </c>
      <c r="H43" s="45">
        <v>1665.9</v>
      </c>
      <c r="I43" s="45">
        <f t="shared" si="8"/>
        <v>1484</v>
      </c>
      <c r="J43" s="136">
        <f t="shared" si="2"/>
        <v>1484</v>
      </c>
      <c r="K43" s="136">
        <v>0</v>
      </c>
      <c r="L43" s="136">
        <f t="shared" si="3"/>
        <v>-181.90000000000009</v>
      </c>
      <c r="M43" s="136">
        <f t="shared" si="4"/>
        <v>89.080977249534783</v>
      </c>
      <c r="N43" s="44">
        <v>1500000</v>
      </c>
      <c r="O43" s="45">
        <f t="shared" si="7"/>
        <v>1500</v>
      </c>
      <c r="P43" s="44">
        <v>1500000</v>
      </c>
      <c r="Q43" s="47">
        <f t="shared" si="5"/>
        <v>1500</v>
      </c>
      <c r="R43" s="1"/>
    </row>
    <row r="44" spans="1:18" ht="63.75" x14ac:dyDescent="0.25">
      <c r="A44" s="42" t="s">
        <v>54</v>
      </c>
      <c r="B44" s="43" t="s">
        <v>38</v>
      </c>
      <c r="C44" s="44">
        <v>55971224.950000003</v>
      </c>
      <c r="D44" s="45">
        <v>55971.1</v>
      </c>
      <c r="E44" s="46">
        <v>41553764.630000003</v>
      </c>
      <c r="F44" s="45">
        <v>41553.800000000003</v>
      </c>
      <c r="G44" s="44">
        <v>50901991.170000002</v>
      </c>
      <c r="H44" s="45">
        <v>41553.800000000003</v>
      </c>
      <c r="I44" s="45">
        <v>50902</v>
      </c>
      <c r="J44" s="136">
        <f t="shared" si="2"/>
        <v>-5069.0999999999985</v>
      </c>
      <c r="K44" s="136">
        <f>I44/D44*100</f>
        <v>90.943361842093509</v>
      </c>
      <c r="L44" s="136">
        <f t="shared" si="3"/>
        <v>9348.1999999999971</v>
      </c>
      <c r="M44" s="136">
        <f t="shared" si="4"/>
        <v>122.4966188411168</v>
      </c>
      <c r="N44" s="44">
        <v>51865689.439999998</v>
      </c>
      <c r="O44" s="45">
        <v>51865.7</v>
      </c>
      <c r="P44" s="44">
        <v>51865689.439999998</v>
      </c>
      <c r="Q44" s="47">
        <v>51865.7</v>
      </c>
      <c r="R44" s="1"/>
    </row>
    <row r="45" spans="1:18" s="13" customFormat="1" ht="76.5" outlineLevel="1" x14ac:dyDescent="0.2">
      <c r="A45" s="36" t="s">
        <v>92</v>
      </c>
      <c r="B45" s="37" t="s">
        <v>39</v>
      </c>
      <c r="C45" s="40">
        <f>C46</f>
        <v>25613913.309999999</v>
      </c>
      <c r="D45" s="52">
        <f>D46</f>
        <v>25613.9</v>
      </c>
      <c r="E45" s="40">
        <f t="shared" ref="E45:Q45" si="14">E46</f>
        <v>35640018.299999997</v>
      </c>
      <c r="F45" s="39">
        <f t="shared" si="14"/>
        <v>35640</v>
      </c>
      <c r="G45" s="40">
        <v>37138632.539999999</v>
      </c>
      <c r="H45" s="39">
        <v>35640</v>
      </c>
      <c r="I45" s="39">
        <f t="shared" si="14"/>
        <v>37138.6</v>
      </c>
      <c r="J45" s="132">
        <f t="shared" si="2"/>
        <v>11524.699999999997</v>
      </c>
      <c r="K45" s="132">
        <f>I45/D45*100</f>
        <v>144.99392907757112</v>
      </c>
      <c r="L45" s="132">
        <f t="shared" si="3"/>
        <v>1498.5999999999985</v>
      </c>
      <c r="M45" s="132">
        <f t="shared" si="4"/>
        <v>104.20482603815937</v>
      </c>
      <c r="N45" s="40">
        <f t="shared" si="14"/>
        <v>56924511.489999995</v>
      </c>
      <c r="O45" s="39">
        <f t="shared" si="14"/>
        <v>56924.5</v>
      </c>
      <c r="P45" s="40">
        <f t="shared" si="14"/>
        <v>61664898.700000003</v>
      </c>
      <c r="Q45" s="41">
        <f t="shared" si="14"/>
        <v>61664.9</v>
      </c>
      <c r="R45" s="12"/>
    </row>
    <row r="46" spans="1:18" ht="25.5" x14ac:dyDescent="0.25">
      <c r="A46" s="42" t="s">
        <v>85</v>
      </c>
      <c r="B46" s="43" t="s">
        <v>40</v>
      </c>
      <c r="C46" s="44">
        <v>25613913.309999999</v>
      </c>
      <c r="D46" s="45">
        <v>25613.9</v>
      </c>
      <c r="E46" s="46">
        <v>35640018.299999997</v>
      </c>
      <c r="F46" s="45">
        <v>35640</v>
      </c>
      <c r="G46" s="44">
        <v>37138632.539999999</v>
      </c>
      <c r="H46" s="45">
        <v>35640</v>
      </c>
      <c r="I46" s="45">
        <v>37138.6</v>
      </c>
      <c r="J46" s="136">
        <f t="shared" si="2"/>
        <v>11524.699999999997</v>
      </c>
      <c r="K46" s="136">
        <f>I46/D46*100</f>
        <v>144.99392907757112</v>
      </c>
      <c r="L46" s="136">
        <f t="shared" si="3"/>
        <v>1498.5999999999985</v>
      </c>
      <c r="M46" s="136">
        <f t="shared" si="4"/>
        <v>104.20482603815937</v>
      </c>
      <c r="N46" s="44">
        <v>56924511.489999995</v>
      </c>
      <c r="O46" s="45">
        <v>56924.5</v>
      </c>
      <c r="P46" s="44">
        <v>61664898.700000003</v>
      </c>
      <c r="Q46" s="47">
        <v>61664.9</v>
      </c>
      <c r="R46" s="1"/>
    </row>
    <row r="47" spans="1:18" s="13" customFormat="1" ht="38.25" x14ac:dyDescent="0.2">
      <c r="A47" s="36" t="s">
        <v>93</v>
      </c>
      <c r="B47" s="37" t="s">
        <v>41</v>
      </c>
      <c r="C47" s="40">
        <v>31408697.02</v>
      </c>
      <c r="D47" s="39">
        <v>31408.7</v>
      </c>
      <c r="E47" s="54">
        <v>40550598.759999998</v>
      </c>
      <c r="F47" s="39">
        <v>40550.6</v>
      </c>
      <c r="G47" s="40">
        <v>19380000</v>
      </c>
      <c r="H47" s="39">
        <v>40550.6</v>
      </c>
      <c r="I47" s="39">
        <f t="shared" si="8"/>
        <v>19380</v>
      </c>
      <c r="J47" s="132">
        <f t="shared" si="2"/>
        <v>-12028.7</v>
      </c>
      <c r="K47" s="132">
        <f>I47/D47*100</f>
        <v>61.702649265967715</v>
      </c>
      <c r="L47" s="132">
        <f t="shared" si="3"/>
        <v>-21170.6</v>
      </c>
      <c r="M47" s="132">
        <f t="shared" si="4"/>
        <v>47.792141176702692</v>
      </c>
      <c r="N47" s="40">
        <v>0</v>
      </c>
      <c r="O47" s="39">
        <f t="shared" si="7"/>
        <v>0</v>
      </c>
      <c r="P47" s="40">
        <v>0</v>
      </c>
      <c r="Q47" s="41">
        <f t="shared" si="5"/>
        <v>0</v>
      </c>
      <c r="R47" s="12"/>
    </row>
    <row r="48" spans="1:18" s="13" customFormat="1" ht="51" x14ac:dyDescent="0.2">
      <c r="A48" s="36" t="s">
        <v>94</v>
      </c>
      <c r="B48" s="37" t="s">
        <v>42</v>
      </c>
      <c r="C48" s="40">
        <v>2560606.48</v>
      </c>
      <c r="D48" s="39">
        <v>2560.6</v>
      </c>
      <c r="E48" s="54">
        <v>7423118.6100000003</v>
      </c>
      <c r="F48" s="39">
        <v>7423.1</v>
      </c>
      <c r="G48" s="40">
        <v>3845000</v>
      </c>
      <c r="H48" s="39">
        <v>7423.1</v>
      </c>
      <c r="I48" s="39">
        <f t="shared" si="8"/>
        <v>3845</v>
      </c>
      <c r="J48" s="132">
        <f t="shared" si="2"/>
        <v>1284.4000000000001</v>
      </c>
      <c r="K48" s="132">
        <f>I48/D48*100</f>
        <v>150.1601187221745</v>
      </c>
      <c r="L48" s="132">
        <f t="shared" si="3"/>
        <v>-3578.1000000000004</v>
      </c>
      <c r="M48" s="132">
        <f t="shared" si="4"/>
        <v>51.797766431814196</v>
      </c>
      <c r="N48" s="40">
        <v>3845000</v>
      </c>
      <c r="O48" s="39">
        <f t="shared" si="7"/>
        <v>3845</v>
      </c>
      <c r="P48" s="40">
        <v>3845000</v>
      </c>
      <c r="Q48" s="41">
        <f t="shared" si="5"/>
        <v>3845</v>
      </c>
      <c r="R48" s="12"/>
    </row>
    <row r="49" spans="1:18" s="13" customFormat="1" ht="63.75" outlineLevel="1" x14ac:dyDescent="0.2">
      <c r="A49" s="55" t="s">
        <v>95</v>
      </c>
      <c r="B49" s="37" t="s">
        <v>46</v>
      </c>
      <c r="C49" s="40"/>
      <c r="D49" s="39">
        <f t="shared" si="13"/>
        <v>0</v>
      </c>
      <c r="E49" s="54">
        <v>90000</v>
      </c>
      <c r="F49" s="39">
        <v>90</v>
      </c>
      <c r="G49" s="40">
        <v>90000</v>
      </c>
      <c r="H49" s="39">
        <v>90</v>
      </c>
      <c r="I49" s="39">
        <f t="shared" si="8"/>
        <v>90</v>
      </c>
      <c r="J49" s="132">
        <f t="shared" si="2"/>
        <v>90</v>
      </c>
      <c r="K49" s="132">
        <v>0</v>
      </c>
      <c r="L49" s="132">
        <f t="shared" si="3"/>
        <v>0</v>
      </c>
      <c r="M49" s="132">
        <f t="shared" si="4"/>
        <v>100</v>
      </c>
      <c r="N49" s="40">
        <v>90000</v>
      </c>
      <c r="O49" s="39">
        <f t="shared" si="7"/>
        <v>90</v>
      </c>
      <c r="P49" s="40">
        <v>91800</v>
      </c>
      <c r="Q49" s="41">
        <f t="shared" si="5"/>
        <v>91.8</v>
      </c>
      <c r="R49" s="12"/>
    </row>
    <row r="50" spans="1:18" s="13" customFormat="1" ht="14.25" outlineLevel="1" x14ac:dyDescent="0.2">
      <c r="A50" s="86" t="s">
        <v>43</v>
      </c>
      <c r="B50" s="87"/>
      <c r="C50" s="56">
        <f>C49+C48+C47+C45+C38+C33+C25+C21+C17+C8</f>
        <v>2455223296.3699999</v>
      </c>
      <c r="D50" s="57">
        <f t="shared" ref="D50:E50" si="15">D49+D48+D47+D45+D38+D33+D25+D21+D17+D8</f>
        <v>2455223.3000000003</v>
      </c>
      <c r="E50" s="56">
        <f t="shared" si="15"/>
        <v>3078375792.8799996</v>
      </c>
      <c r="F50" s="57">
        <f t="shared" ref="F50:H50" si="16">F49+F48+F47+F45+F38+F33+F25+F21+F17+F8</f>
        <v>3078375.8000000003</v>
      </c>
      <c r="G50" s="57">
        <f t="shared" si="16"/>
        <v>3759309290.0099993</v>
      </c>
      <c r="H50" s="57">
        <f t="shared" si="16"/>
        <v>3078101.3000000003</v>
      </c>
      <c r="I50" s="57">
        <f t="shared" ref="I50" si="17">I49+I48+I47+I45+I38+I33+I25+I21+I17+I8</f>
        <v>3759309.2999999993</v>
      </c>
      <c r="J50" s="132">
        <f t="shared" si="2"/>
        <v>1304085.9999999991</v>
      </c>
      <c r="K50" s="132">
        <f>I50/D50*100</f>
        <v>153.114761496439</v>
      </c>
      <c r="L50" s="132">
        <f t="shared" si="3"/>
        <v>681207.99999999907</v>
      </c>
      <c r="M50" s="132">
        <f t="shared" si="4"/>
        <v>122.13078562424178</v>
      </c>
      <c r="N50" s="56">
        <f t="shared" ref="N50" si="18">N49+N48+N47+N45+N38+N33+N25+N21+N17+N8</f>
        <v>2948286499.9700003</v>
      </c>
      <c r="O50" s="57">
        <f t="shared" ref="O50" si="19">O49+O48+O47+O45+O38+O33+O25+O21+O17+O8</f>
        <v>2948286.4999999995</v>
      </c>
      <c r="P50" s="56">
        <f t="shared" ref="P50" si="20">P49+P48+P47+P45+P38+P33+P25+P21+P17+P8</f>
        <v>2800714665.8200002</v>
      </c>
      <c r="Q50" s="58">
        <f t="shared" ref="Q50" si="21">Q49+Q48+Q47+Q45+Q38+Q33+Q25+Q21+Q17+Q8</f>
        <v>2800714.7005699994</v>
      </c>
      <c r="R50" s="12"/>
    </row>
    <row r="53" spans="1:18" x14ac:dyDescent="0.25">
      <c r="H53" s="22"/>
    </row>
    <row r="55" spans="1:18" x14ac:dyDescent="0.25">
      <c r="H55" s="16"/>
    </row>
  </sheetData>
  <mergeCells count="20">
    <mergeCell ref="Q6:Q7"/>
    <mergeCell ref="A1:B1"/>
    <mergeCell ref="A2:Q2"/>
    <mergeCell ref="A3:Q3"/>
    <mergeCell ref="A4:Q4"/>
    <mergeCell ref="A5:A7"/>
    <mergeCell ref="B5:B7"/>
    <mergeCell ref="C5:C7"/>
    <mergeCell ref="E5:E7"/>
    <mergeCell ref="G5:G7"/>
    <mergeCell ref="N5:Q5"/>
    <mergeCell ref="H5:H7"/>
    <mergeCell ref="J6:K6"/>
    <mergeCell ref="L6:M6"/>
    <mergeCell ref="J5:M5"/>
    <mergeCell ref="O6:O7"/>
    <mergeCell ref="A50:B50"/>
    <mergeCell ref="D5:D7"/>
    <mergeCell ref="F5:F7"/>
    <mergeCell ref="I5:I7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"/>
  <sheetViews>
    <sheetView showGridLines="0" tabSelected="1" zoomScaleNormal="100" zoomScaleSheetLayoutView="100" workbookViewId="0">
      <selection activeCell="S20" sqref="S20"/>
    </sheetView>
  </sheetViews>
  <sheetFormatPr defaultRowHeight="15" outlineLevelRow="1" x14ac:dyDescent="0.25"/>
  <cols>
    <col min="1" max="1" width="44.140625" style="2" customWidth="1"/>
    <col min="2" max="2" width="10.7109375" style="2" customWidth="1"/>
    <col min="3" max="3" width="14.85546875" style="19" hidden="1" customWidth="1"/>
    <col min="4" max="4" width="10.5703125" style="2" customWidth="1"/>
    <col min="5" max="5" width="14.85546875" style="19" hidden="1" customWidth="1"/>
    <col min="6" max="6" width="11.140625" style="22" customWidth="1"/>
    <col min="7" max="7" width="14.85546875" style="19" hidden="1" customWidth="1"/>
    <col min="8" max="8" width="10.7109375" style="2" customWidth="1"/>
    <col min="9" max="9" width="10.140625" style="22" customWidth="1"/>
    <col min="10" max="10" width="10.85546875" style="22" customWidth="1"/>
    <col min="11" max="11" width="7" style="22" customWidth="1"/>
    <col min="12" max="12" width="11.28515625" style="22" customWidth="1"/>
    <col min="13" max="13" width="6.42578125" style="22" customWidth="1"/>
    <col min="14" max="14" width="14.140625" style="19" hidden="1" customWidth="1"/>
    <col min="15" max="15" width="12.5703125" style="22" customWidth="1"/>
    <col min="16" max="16" width="14.140625" style="19" hidden="1" customWidth="1"/>
    <col min="17" max="17" width="11.7109375" style="22" customWidth="1"/>
    <col min="18" max="18" width="9.140625" style="2" customWidth="1"/>
    <col min="19" max="16384" width="9.140625" style="2"/>
  </cols>
  <sheetData>
    <row r="1" spans="1:18" x14ac:dyDescent="0.25">
      <c r="A1" s="67"/>
      <c r="B1" s="68"/>
      <c r="C1" s="18"/>
      <c r="D1" s="17"/>
      <c r="E1" s="18"/>
      <c r="F1" s="21"/>
      <c r="G1" s="18"/>
      <c r="H1" s="17"/>
      <c r="I1" s="21"/>
      <c r="J1" s="21"/>
      <c r="K1" s="21"/>
      <c r="L1" s="21"/>
      <c r="M1" s="21"/>
      <c r="N1" s="18"/>
      <c r="O1" s="21"/>
      <c r="P1" s="18"/>
      <c r="Q1" s="21"/>
      <c r="R1" s="1"/>
    </row>
    <row r="2" spans="1:18" ht="15.75" x14ac:dyDescent="0.25">
      <c r="A2" s="105" t="s">
        <v>101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"/>
    </row>
    <row r="3" spans="1:18" ht="15.75" x14ac:dyDescent="0.25">
      <c r="A3" s="107" t="s">
        <v>96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"/>
    </row>
    <row r="4" spans="1:18" ht="17.25" customHeight="1" x14ac:dyDescent="0.25">
      <c r="A4" s="109" t="s">
        <v>1</v>
      </c>
      <c r="B4" s="111" t="s">
        <v>2</v>
      </c>
      <c r="C4" s="113" t="s">
        <v>44</v>
      </c>
      <c r="D4" s="115" t="s">
        <v>98</v>
      </c>
      <c r="E4" s="113" t="s">
        <v>47</v>
      </c>
      <c r="F4" s="90" t="s">
        <v>47</v>
      </c>
      <c r="G4" s="113" t="s">
        <v>48</v>
      </c>
      <c r="H4" s="118" t="s">
        <v>103</v>
      </c>
      <c r="I4" s="90" t="s">
        <v>97</v>
      </c>
      <c r="J4" s="133" t="s">
        <v>104</v>
      </c>
      <c r="K4" s="135"/>
      <c r="L4" s="135"/>
      <c r="M4" s="134"/>
      <c r="N4" s="117" t="s">
        <v>51</v>
      </c>
      <c r="O4" s="117"/>
      <c r="P4" s="117"/>
      <c r="Q4" s="117"/>
      <c r="R4" s="1"/>
    </row>
    <row r="5" spans="1:18" ht="25.5" customHeight="1" x14ac:dyDescent="0.25">
      <c r="A5" s="137"/>
      <c r="B5" s="138"/>
      <c r="C5" s="139"/>
      <c r="D5" s="140"/>
      <c r="E5" s="139"/>
      <c r="F5" s="124"/>
      <c r="G5" s="139"/>
      <c r="H5" s="141"/>
      <c r="I5" s="124"/>
      <c r="J5" s="133" t="s">
        <v>105</v>
      </c>
      <c r="K5" s="134"/>
      <c r="L5" s="133" t="s">
        <v>106</v>
      </c>
      <c r="M5" s="134"/>
      <c r="N5" s="64"/>
      <c r="O5" s="142" t="s">
        <v>52</v>
      </c>
      <c r="P5" s="64"/>
      <c r="Q5" s="142" t="s">
        <v>53</v>
      </c>
      <c r="R5" s="1"/>
    </row>
    <row r="6" spans="1:18" ht="17.25" customHeight="1" x14ac:dyDescent="0.25">
      <c r="A6" s="110"/>
      <c r="B6" s="112"/>
      <c r="C6" s="114"/>
      <c r="D6" s="116"/>
      <c r="E6" s="114"/>
      <c r="F6" s="91"/>
      <c r="G6" s="114"/>
      <c r="H6" s="119"/>
      <c r="I6" s="91"/>
      <c r="J6" s="131" t="s">
        <v>107</v>
      </c>
      <c r="K6" s="131" t="s">
        <v>108</v>
      </c>
      <c r="L6" s="131" t="s">
        <v>107</v>
      </c>
      <c r="M6" s="131" t="s">
        <v>108</v>
      </c>
      <c r="N6" s="62" t="s">
        <v>52</v>
      </c>
      <c r="O6" s="143"/>
      <c r="P6" s="62" t="s">
        <v>53</v>
      </c>
      <c r="Q6" s="143"/>
      <c r="R6" s="1"/>
    </row>
    <row r="7" spans="1:18" s="13" customFormat="1" ht="24" x14ac:dyDescent="0.2">
      <c r="A7" s="23" t="s">
        <v>86</v>
      </c>
      <c r="B7" s="24" t="s">
        <v>3</v>
      </c>
      <c r="C7" s="25">
        <f>SUM(C8:C15)</f>
        <v>31692735.25</v>
      </c>
      <c r="D7" s="26">
        <f>SUM(D8:D15)</f>
        <v>31692.799999999999</v>
      </c>
      <c r="E7" s="27">
        <f t="shared" ref="E7:Q7" si="0">SUM(E8:E15)</f>
        <v>34448399.640000001</v>
      </c>
      <c r="F7" s="26">
        <f t="shared" si="0"/>
        <v>34448.400000000001</v>
      </c>
      <c r="G7" s="26">
        <f t="shared" si="0"/>
        <v>44987781.700000003</v>
      </c>
      <c r="H7" s="26">
        <f t="shared" si="0"/>
        <v>34173.9</v>
      </c>
      <c r="I7" s="26">
        <f t="shared" si="0"/>
        <v>44987.8</v>
      </c>
      <c r="J7" s="26">
        <f>I7-D7</f>
        <v>13295.000000000004</v>
      </c>
      <c r="K7" s="26">
        <f>I7/D7*100</f>
        <v>141.94959107431342</v>
      </c>
      <c r="L7" s="26">
        <f>I7-H7</f>
        <v>10813.900000000001</v>
      </c>
      <c r="M7" s="26">
        <f>I7/H7*100</f>
        <v>131.64373981313224</v>
      </c>
      <c r="N7" s="27">
        <v>43927134.600000001</v>
      </c>
      <c r="O7" s="26">
        <f t="shared" si="0"/>
        <v>43927.100000000006</v>
      </c>
      <c r="P7" s="27">
        <v>45299602.799999997</v>
      </c>
      <c r="Q7" s="28">
        <f t="shared" si="0"/>
        <v>45299.6</v>
      </c>
      <c r="R7" s="12"/>
    </row>
    <row r="8" spans="1:18" hidden="1" outlineLevel="1" x14ac:dyDescent="0.25">
      <c r="A8" s="23" t="s">
        <v>55</v>
      </c>
      <c r="B8" s="24" t="s">
        <v>4</v>
      </c>
      <c r="C8" s="27">
        <v>400016.34</v>
      </c>
      <c r="D8" s="26">
        <v>400</v>
      </c>
      <c r="E8" s="29">
        <v>500000</v>
      </c>
      <c r="F8" s="26">
        <f t="shared" ref="F8:F15" si="1">E8/1000</f>
        <v>500</v>
      </c>
      <c r="G8" s="27">
        <v>8376452.3200000003</v>
      </c>
      <c r="H8" s="26">
        <v>500</v>
      </c>
      <c r="I8" s="26">
        <v>8376.5</v>
      </c>
      <c r="J8" s="26">
        <f t="shared" ref="J8:J49" si="2">I8-D8</f>
        <v>7976.5</v>
      </c>
      <c r="K8" s="26">
        <f t="shared" ref="K8:K49" si="3">I8/D8*100</f>
        <v>2094.125</v>
      </c>
      <c r="L8" s="26">
        <f t="shared" ref="L8:L49" si="4">I8-H8</f>
        <v>7876.5</v>
      </c>
      <c r="M8" s="26">
        <f t="shared" ref="M8:M49" si="5">I8/H8*100</f>
        <v>1675.3</v>
      </c>
      <c r="N8" s="27">
        <v>8536246.7899999991</v>
      </c>
      <c r="O8" s="26">
        <v>8536.2000000000007</v>
      </c>
      <c r="P8" s="27">
        <v>8550548.7899999991</v>
      </c>
      <c r="Q8" s="28">
        <v>8550.6</v>
      </c>
      <c r="R8" s="1"/>
    </row>
    <row r="9" spans="1:18" ht="36" hidden="1" outlineLevel="1" x14ac:dyDescent="0.25">
      <c r="A9" s="23" t="s">
        <v>56</v>
      </c>
      <c r="B9" s="24" t="s">
        <v>5</v>
      </c>
      <c r="C9" s="27">
        <v>1557559.36</v>
      </c>
      <c r="D9" s="26">
        <v>1557.6</v>
      </c>
      <c r="E9" s="29">
        <v>2496200.9500000002</v>
      </c>
      <c r="F9" s="26">
        <v>2496.1999999999998</v>
      </c>
      <c r="G9" s="27">
        <v>6267613.3799999999</v>
      </c>
      <c r="H9" s="26">
        <v>2496.1999999999998</v>
      </c>
      <c r="I9" s="26">
        <v>6267.6</v>
      </c>
      <c r="J9" s="26">
        <f t="shared" si="2"/>
        <v>4710</v>
      </c>
      <c r="K9" s="26">
        <f t="shared" si="3"/>
        <v>402.38828967642536</v>
      </c>
      <c r="L9" s="26">
        <f t="shared" si="4"/>
        <v>3771.4000000000005</v>
      </c>
      <c r="M9" s="26">
        <f t="shared" si="5"/>
        <v>251.08565018828622</v>
      </c>
      <c r="N9" s="27">
        <v>5965852.9800000004</v>
      </c>
      <c r="O9" s="26">
        <v>5965.9</v>
      </c>
      <c r="P9" s="27">
        <v>5971239.9800000004</v>
      </c>
      <c r="Q9" s="28">
        <v>5971.2</v>
      </c>
      <c r="R9" s="1"/>
    </row>
    <row r="10" spans="1:18" ht="24" hidden="1" outlineLevel="1" x14ac:dyDescent="0.25">
      <c r="A10" s="23" t="s">
        <v>57</v>
      </c>
      <c r="B10" s="24" t="s">
        <v>6</v>
      </c>
      <c r="C10" s="27">
        <v>170808.84</v>
      </c>
      <c r="D10" s="26">
        <v>170.8</v>
      </c>
      <c r="E10" s="29">
        <v>300000</v>
      </c>
      <c r="F10" s="26">
        <f t="shared" si="1"/>
        <v>300</v>
      </c>
      <c r="G10" s="27">
        <v>300000</v>
      </c>
      <c r="H10" s="26">
        <v>300</v>
      </c>
      <c r="I10" s="26">
        <v>300</v>
      </c>
      <c r="J10" s="26">
        <f t="shared" si="2"/>
        <v>129.19999999999999</v>
      </c>
      <c r="K10" s="26">
        <f t="shared" si="3"/>
        <v>175.64402810304449</v>
      </c>
      <c r="L10" s="26">
        <f t="shared" si="4"/>
        <v>0</v>
      </c>
      <c r="M10" s="26">
        <f t="shared" si="5"/>
        <v>100</v>
      </c>
      <c r="N10" s="27">
        <v>300000</v>
      </c>
      <c r="O10" s="26">
        <v>300</v>
      </c>
      <c r="P10" s="27">
        <v>300000</v>
      </c>
      <c r="Q10" s="28">
        <v>300</v>
      </c>
      <c r="R10" s="1"/>
    </row>
    <row r="11" spans="1:18" ht="36" hidden="1" outlineLevel="1" x14ac:dyDescent="0.25">
      <c r="A11" s="23" t="s">
        <v>58</v>
      </c>
      <c r="B11" s="24" t="s">
        <v>7</v>
      </c>
      <c r="C11" s="27">
        <v>5525897.3899999997</v>
      </c>
      <c r="D11" s="26">
        <v>5525.9</v>
      </c>
      <c r="E11" s="29">
        <v>5919040</v>
      </c>
      <c r="F11" s="26">
        <v>5919</v>
      </c>
      <c r="G11" s="27">
        <v>7148720</v>
      </c>
      <c r="H11" s="26">
        <v>5644.5</v>
      </c>
      <c r="I11" s="26">
        <v>7148.7</v>
      </c>
      <c r="J11" s="26">
        <f t="shared" si="2"/>
        <v>1622.8000000000002</v>
      </c>
      <c r="K11" s="26">
        <f t="shared" si="3"/>
        <v>129.36716191027705</v>
      </c>
      <c r="L11" s="26">
        <f t="shared" si="4"/>
        <v>1504.1999999999998</v>
      </c>
      <c r="M11" s="26">
        <f t="shared" si="5"/>
        <v>126.64895030560723</v>
      </c>
      <c r="N11" s="27">
        <v>7299435.8300000001</v>
      </c>
      <c r="O11" s="26">
        <v>7299.4</v>
      </c>
      <c r="P11" s="27">
        <v>7299435.8300000001</v>
      </c>
      <c r="Q11" s="28">
        <v>7299.4</v>
      </c>
      <c r="R11" s="1"/>
    </row>
    <row r="12" spans="1:18" ht="24" hidden="1" outlineLevel="1" x14ac:dyDescent="0.25">
      <c r="A12" s="23" t="s">
        <v>59</v>
      </c>
      <c r="B12" s="24" t="s">
        <v>8</v>
      </c>
      <c r="C12" s="27">
        <v>1943783.16</v>
      </c>
      <c r="D12" s="26">
        <v>1943.8</v>
      </c>
      <c r="E12" s="29">
        <v>2614289.41</v>
      </c>
      <c r="F12" s="26">
        <v>2614.3000000000002</v>
      </c>
      <c r="G12" s="27">
        <v>413528</v>
      </c>
      <c r="H12" s="26">
        <v>2614.3000000000002</v>
      </c>
      <c r="I12" s="26">
        <v>413.5</v>
      </c>
      <c r="J12" s="26">
        <f t="shared" si="2"/>
        <v>-1530.3</v>
      </c>
      <c r="K12" s="26">
        <f t="shared" si="3"/>
        <v>21.272764687725076</v>
      </c>
      <c r="L12" s="26">
        <f t="shared" si="4"/>
        <v>-2200.8000000000002</v>
      </c>
      <c r="M12" s="26">
        <f t="shared" si="5"/>
        <v>15.81685345981716</v>
      </c>
      <c r="N12" s="27">
        <v>440431</v>
      </c>
      <c r="O12" s="26">
        <v>440.4</v>
      </c>
      <c r="P12" s="27">
        <v>440431</v>
      </c>
      <c r="Q12" s="28">
        <v>440.4</v>
      </c>
      <c r="R12" s="1"/>
    </row>
    <row r="13" spans="1:18" ht="24" hidden="1" outlineLevel="1" x14ac:dyDescent="0.25">
      <c r="A13" s="23" t="s">
        <v>60</v>
      </c>
      <c r="B13" s="24" t="s">
        <v>9</v>
      </c>
      <c r="C13" s="27">
        <v>786434.67</v>
      </c>
      <c r="D13" s="26">
        <v>786.5</v>
      </c>
      <c r="E13" s="29">
        <v>2579400</v>
      </c>
      <c r="F13" s="26">
        <v>2579.4</v>
      </c>
      <c r="G13" s="27">
        <v>904400</v>
      </c>
      <c r="H13" s="26">
        <v>2579.4</v>
      </c>
      <c r="I13" s="26">
        <v>904.4</v>
      </c>
      <c r="J13" s="26">
        <f t="shared" si="2"/>
        <v>117.89999999999998</v>
      </c>
      <c r="K13" s="26">
        <f t="shared" si="3"/>
        <v>114.99046408137316</v>
      </c>
      <c r="L13" s="26">
        <f t="shared" si="4"/>
        <v>-1675</v>
      </c>
      <c r="M13" s="26">
        <f t="shared" si="5"/>
        <v>35.062417616499957</v>
      </c>
      <c r="N13" s="27">
        <v>904400</v>
      </c>
      <c r="O13" s="26">
        <v>904.4</v>
      </c>
      <c r="P13" s="27">
        <v>904400</v>
      </c>
      <c r="Q13" s="28">
        <v>904.4</v>
      </c>
      <c r="R13" s="1"/>
    </row>
    <row r="14" spans="1:18" ht="24" hidden="1" outlineLevel="1" x14ac:dyDescent="0.25">
      <c r="A14" s="23" t="s">
        <v>61</v>
      </c>
      <c r="B14" s="24" t="s">
        <v>10</v>
      </c>
      <c r="C14" s="27">
        <v>20785235.489999998</v>
      </c>
      <c r="D14" s="26">
        <v>20785.2</v>
      </c>
      <c r="E14" s="29">
        <v>19339469.280000001</v>
      </c>
      <c r="F14" s="26">
        <v>19339.5</v>
      </c>
      <c r="G14" s="27">
        <v>20377068</v>
      </c>
      <c r="H14" s="26">
        <v>19339.5</v>
      </c>
      <c r="I14" s="26">
        <v>20377.099999999999</v>
      </c>
      <c r="J14" s="26">
        <f t="shared" si="2"/>
        <v>-408.10000000000218</v>
      </c>
      <c r="K14" s="26">
        <f t="shared" si="3"/>
        <v>98.036583723033687</v>
      </c>
      <c r="L14" s="26">
        <f t="shared" si="4"/>
        <v>1037.5999999999985</v>
      </c>
      <c r="M14" s="26">
        <f t="shared" si="5"/>
        <v>105.36518524263812</v>
      </c>
      <c r="N14" s="27">
        <v>20480768</v>
      </c>
      <c r="O14" s="26">
        <v>20480.8</v>
      </c>
      <c r="P14" s="27">
        <v>21833547.199999999</v>
      </c>
      <c r="Q14" s="28">
        <v>21833.599999999999</v>
      </c>
      <c r="R14" s="1"/>
    </row>
    <row r="15" spans="1:18" ht="24" hidden="1" outlineLevel="1" x14ac:dyDescent="0.25">
      <c r="A15" s="23" t="s">
        <v>62</v>
      </c>
      <c r="B15" s="24" t="s">
        <v>11</v>
      </c>
      <c r="C15" s="27">
        <v>523000</v>
      </c>
      <c r="D15" s="26">
        <v>523</v>
      </c>
      <c r="E15" s="29">
        <v>700000</v>
      </c>
      <c r="F15" s="26">
        <f t="shared" si="1"/>
        <v>700</v>
      </c>
      <c r="G15" s="27">
        <v>1200000</v>
      </c>
      <c r="H15" s="26">
        <v>700</v>
      </c>
      <c r="I15" s="26">
        <v>1200</v>
      </c>
      <c r="J15" s="26">
        <f t="shared" si="2"/>
        <v>677</v>
      </c>
      <c r="K15" s="26">
        <f t="shared" si="3"/>
        <v>229.44550669216062</v>
      </c>
      <c r="L15" s="26">
        <f t="shared" si="4"/>
        <v>500</v>
      </c>
      <c r="M15" s="26">
        <f t="shared" si="5"/>
        <v>171.42857142857142</v>
      </c>
      <c r="N15" s="27">
        <v>0</v>
      </c>
      <c r="O15" s="26">
        <v>0</v>
      </c>
      <c r="P15" s="27">
        <v>0</v>
      </c>
      <c r="Q15" s="28">
        <f t="shared" ref="Q15:Q48" si="6">P15/1000</f>
        <v>0</v>
      </c>
      <c r="R15" s="1"/>
    </row>
    <row r="16" spans="1:18" s="13" customFormat="1" ht="24" collapsed="1" x14ac:dyDescent="0.2">
      <c r="A16" s="23" t="s">
        <v>87</v>
      </c>
      <c r="B16" s="24" t="s">
        <v>12</v>
      </c>
      <c r="C16" s="27">
        <f>SUM(C17:C19)</f>
        <v>1309740.6299999999</v>
      </c>
      <c r="D16" s="26">
        <f>SUM(D17:D19)</f>
        <v>1309.7</v>
      </c>
      <c r="E16" s="27">
        <f t="shared" ref="E16:Q16" si="7">SUM(E17:E19)</f>
        <v>2281097.75</v>
      </c>
      <c r="F16" s="26">
        <f t="shared" si="7"/>
        <v>2281.1</v>
      </c>
      <c r="G16" s="27">
        <v>1523800</v>
      </c>
      <c r="H16" s="26">
        <v>2281.1</v>
      </c>
      <c r="I16" s="26">
        <f t="shared" si="7"/>
        <v>1523.8</v>
      </c>
      <c r="J16" s="26">
        <f t="shared" si="2"/>
        <v>214.09999999999991</v>
      </c>
      <c r="K16" s="26">
        <f t="shared" si="3"/>
        <v>116.34725509658699</v>
      </c>
      <c r="L16" s="26">
        <f t="shared" si="4"/>
        <v>-757.3</v>
      </c>
      <c r="M16" s="26">
        <f t="shared" si="5"/>
        <v>66.801104730174046</v>
      </c>
      <c r="N16" s="27">
        <v>1351800</v>
      </c>
      <c r="O16" s="26">
        <f t="shared" si="7"/>
        <v>1351.8</v>
      </c>
      <c r="P16" s="27">
        <v>1301800</v>
      </c>
      <c r="Q16" s="28">
        <f t="shared" si="7"/>
        <v>1301.8</v>
      </c>
      <c r="R16" s="12"/>
    </row>
    <row r="17" spans="1:18" ht="36" hidden="1" outlineLevel="1" x14ac:dyDescent="0.25">
      <c r="A17" s="30" t="s">
        <v>63</v>
      </c>
      <c r="B17" s="31" t="s">
        <v>13</v>
      </c>
      <c r="C17" s="32">
        <v>568997.43000000005</v>
      </c>
      <c r="D17" s="26">
        <v>569</v>
      </c>
      <c r="E17" s="33">
        <v>605454.55000000005</v>
      </c>
      <c r="F17" s="26">
        <v>605.5</v>
      </c>
      <c r="G17" s="32">
        <v>308000</v>
      </c>
      <c r="H17" s="26">
        <v>605.5</v>
      </c>
      <c r="I17" s="26">
        <v>308</v>
      </c>
      <c r="J17" s="26">
        <f t="shared" si="2"/>
        <v>-261</v>
      </c>
      <c r="K17" s="26">
        <f t="shared" si="3"/>
        <v>54.130052724077323</v>
      </c>
      <c r="L17" s="26">
        <f t="shared" si="4"/>
        <v>-297.5</v>
      </c>
      <c r="M17" s="26">
        <f t="shared" si="5"/>
        <v>50.867052023121381</v>
      </c>
      <c r="N17" s="32">
        <v>310000</v>
      </c>
      <c r="O17" s="26">
        <f t="shared" ref="O17:O48" si="8">N17/1000</f>
        <v>310</v>
      </c>
      <c r="P17" s="32">
        <v>260000</v>
      </c>
      <c r="Q17" s="28">
        <f t="shared" si="6"/>
        <v>260</v>
      </c>
      <c r="R17" s="17"/>
    </row>
    <row r="18" spans="1:18" ht="24" hidden="1" outlineLevel="1" x14ac:dyDescent="0.25">
      <c r="A18" s="30" t="s">
        <v>64</v>
      </c>
      <c r="B18" s="31" t="s">
        <v>14</v>
      </c>
      <c r="C18" s="32">
        <v>10000</v>
      </c>
      <c r="D18" s="26">
        <v>10</v>
      </c>
      <c r="E18" s="33">
        <v>100000</v>
      </c>
      <c r="F18" s="26">
        <v>100</v>
      </c>
      <c r="G18" s="32">
        <v>100000</v>
      </c>
      <c r="H18" s="26">
        <v>100</v>
      </c>
      <c r="I18" s="26">
        <v>100</v>
      </c>
      <c r="J18" s="26">
        <f t="shared" si="2"/>
        <v>90</v>
      </c>
      <c r="K18" s="26">
        <f t="shared" si="3"/>
        <v>1000</v>
      </c>
      <c r="L18" s="26">
        <f t="shared" si="4"/>
        <v>0</v>
      </c>
      <c r="M18" s="26">
        <f t="shared" si="5"/>
        <v>100</v>
      </c>
      <c r="N18" s="32">
        <v>100000</v>
      </c>
      <c r="O18" s="26">
        <f t="shared" si="8"/>
        <v>100</v>
      </c>
      <c r="P18" s="32">
        <v>100000</v>
      </c>
      <c r="Q18" s="28">
        <f t="shared" si="6"/>
        <v>100</v>
      </c>
      <c r="R18" s="17"/>
    </row>
    <row r="19" spans="1:18" ht="24" hidden="1" outlineLevel="1" x14ac:dyDescent="0.25">
      <c r="A19" s="30" t="s">
        <v>65</v>
      </c>
      <c r="B19" s="31" t="s">
        <v>15</v>
      </c>
      <c r="C19" s="32">
        <v>730743.2</v>
      </c>
      <c r="D19" s="26">
        <v>730.7</v>
      </c>
      <c r="E19" s="33">
        <v>1575643.2</v>
      </c>
      <c r="F19" s="26">
        <v>1575.6</v>
      </c>
      <c r="G19" s="32">
        <v>1115800</v>
      </c>
      <c r="H19" s="26">
        <v>1575.6</v>
      </c>
      <c r="I19" s="26">
        <f t="shared" ref="I19:I48" si="9">G19/1000</f>
        <v>1115.8</v>
      </c>
      <c r="J19" s="26">
        <f t="shared" si="2"/>
        <v>385.09999999999991</v>
      </c>
      <c r="K19" s="26">
        <f t="shared" si="3"/>
        <v>152.7028876419871</v>
      </c>
      <c r="L19" s="26">
        <f t="shared" si="4"/>
        <v>-459.79999999999995</v>
      </c>
      <c r="M19" s="26">
        <f t="shared" si="5"/>
        <v>70.817466362020824</v>
      </c>
      <c r="N19" s="32">
        <v>941800</v>
      </c>
      <c r="O19" s="26">
        <f t="shared" si="8"/>
        <v>941.8</v>
      </c>
      <c r="P19" s="32">
        <v>941800</v>
      </c>
      <c r="Q19" s="28">
        <f t="shared" si="6"/>
        <v>941.8</v>
      </c>
      <c r="R19" s="17"/>
    </row>
    <row r="20" spans="1:18" s="13" customFormat="1" ht="36" collapsed="1" x14ac:dyDescent="0.2">
      <c r="A20" s="23" t="s">
        <v>88</v>
      </c>
      <c r="B20" s="24" t="s">
        <v>16</v>
      </c>
      <c r="C20" s="27">
        <f>SUM(C21:C23)</f>
        <v>45634536.5</v>
      </c>
      <c r="D20" s="26">
        <f>SUM(D21:D23)</f>
        <v>45634.6</v>
      </c>
      <c r="E20" s="27">
        <f t="shared" ref="E20:O20" si="10">SUM(E21:E23)</f>
        <v>52252616.799999997</v>
      </c>
      <c r="F20" s="26">
        <f t="shared" si="10"/>
        <v>52252.6</v>
      </c>
      <c r="G20" s="27">
        <v>103811142.94</v>
      </c>
      <c r="H20" s="26">
        <v>52252.6</v>
      </c>
      <c r="I20" s="26">
        <f t="shared" si="10"/>
        <v>103811.09999999999</v>
      </c>
      <c r="J20" s="26">
        <f t="shared" si="2"/>
        <v>58176.499999999993</v>
      </c>
      <c r="K20" s="26">
        <f t="shared" si="3"/>
        <v>227.48331310014768</v>
      </c>
      <c r="L20" s="26">
        <f t="shared" si="4"/>
        <v>51558.499999999993</v>
      </c>
      <c r="M20" s="26">
        <f t="shared" si="5"/>
        <v>198.67164504732779</v>
      </c>
      <c r="N20" s="27">
        <v>104097175.35999998</v>
      </c>
      <c r="O20" s="26">
        <f t="shared" si="10"/>
        <v>104097.2</v>
      </c>
      <c r="P20" s="27">
        <v>105133785.82999998</v>
      </c>
      <c r="Q20" s="28">
        <f>SUM(Q21:Q23)</f>
        <v>105133.8</v>
      </c>
      <c r="R20" s="12"/>
    </row>
    <row r="21" spans="1:18" ht="36" hidden="1" outlineLevel="1" x14ac:dyDescent="0.25">
      <c r="A21" s="30" t="s">
        <v>66</v>
      </c>
      <c r="B21" s="31" t="s">
        <v>17</v>
      </c>
      <c r="C21" s="32">
        <v>35345577.689999998</v>
      </c>
      <c r="D21" s="26">
        <v>35345.599999999999</v>
      </c>
      <c r="E21" s="33">
        <v>41708095.609999999</v>
      </c>
      <c r="F21" s="26">
        <v>41708.1</v>
      </c>
      <c r="G21" s="32">
        <v>93132169.399999991</v>
      </c>
      <c r="H21" s="26">
        <v>41708.1</v>
      </c>
      <c r="I21" s="26">
        <v>93132.2</v>
      </c>
      <c r="J21" s="26">
        <f t="shared" si="2"/>
        <v>57786.6</v>
      </c>
      <c r="K21" s="26">
        <f t="shared" si="3"/>
        <v>263.49022226245984</v>
      </c>
      <c r="L21" s="26">
        <f t="shared" si="4"/>
        <v>51424.1</v>
      </c>
      <c r="M21" s="26">
        <f t="shared" si="5"/>
        <v>223.29523521809909</v>
      </c>
      <c r="N21" s="32">
        <v>94045104.909999996</v>
      </c>
      <c r="O21" s="26">
        <v>94045.1</v>
      </c>
      <c r="P21" s="32">
        <v>94670097.179999977</v>
      </c>
      <c r="Q21" s="28">
        <v>94670.1</v>
      </c>
      <c r="R21" s="17"/>
    </row>
    <row r="22" spans="1:18" ht="36" hidden="1" outlineLevel="1" x14ac:dyDescent="0.25">
      <c r="A22" s="30" t="s">
        <v>67</v>
      </c>
      <c r="B22" s="31" t="s">
        <v>18</v>
      </c>
      <c r="C22" s="32">
        <v>5556280.4000000004</v>
      </c>
      <c r="D22" s="26">
        <v>5556.3</v>
      </c>
      <c r="E22" s="33">
        <v>4464319.1399999997</v>
      </c>
      <c r="F22" s="26">
        <v>4464.3</v>
      </c>
      <c r="G22" s="32">
        <v>4370449.6100000003</v>
      </c>
      <c r="H22" s="26">
        <v>4464.3</v>
      </c>
      <c r="I22" s="26">
        <v>4370.3999999999996</v>
      </c>
      <c r="J22" s="26">
        <f t="shared" si="2"/>
        <v>-1185.9000000000005</v>
      </c>
      <c r="K22" s="26">
        <f t="shared" si="3"/>
        <v>78.656660007558969</v>
      </c>
      <c r="L22" s="26">
        <f t="shared" si="4"/>
        <v>-93.900000000000546</v>
      </c>
      <c r="M22" s="26">
        <f t="shared" si="5"/>
        <v>97.896646730730453</v>
      </c>
      <c r="N22" s="32">
        <v>4409886.8800000008</v>
      </c>
      <c r="O22" s="26">
        <v>4409.8999999999996</v>
      </c>
      <c r="P22" s="32">
        <v>4580359.6100000003</v>
      </c>
      <c r="Q22" s="28">
        <v>4580.3999999999996</v>
      </c>
      <c r="R22" s="17"/>
    </row>
    <row r="23" spans="1:18" ht="24" hidden="1" outlineLevel="1" x14ac:dyDescent="0.25">
      <c r="A23" s="30" t="s">
        <v>68</v>
      </c>
      <c r="B23" s="31" t="s">
        <v>19</v>
      </c>
      <c r="C23" s="32">
        <v>4732678.41</v>
      </c>
      <c r="D23" s="26">
        <v>4732.7</v>
      </c>
      <c r="E23" s="33">
        <v>6080202.0499999998</v>
      </c>
      <c r="F23" s="26">
        <v>6080.2</v>
      </c>
      <c r="G23" s="32">
        <v>6308523.9299999997</v>
      </c>
      <c r="H23" s="26">
        <v>6080.2</v>
      </c>
      <c r="I23" s="26">
        <v>6308.5</v>
      </c>
      <c r="J23" s="26">
        <f t="shared" si="2"/>
        <v>1575.8000000000002</v>
      </c>
      <c r="K23" s="26">
        <f t="shared" si="3"/>
        <v>133.29600439495425</v>
      </c>
      <c r="L23" s="26">
        <f t="shared" si="4"/>
        <v>228.30000000000018</v>
      </c>
      <c r="M23" s="26">
        <f t="shared" si="5"/>
        <v>103.75481069701655</v>
      </c>
      <c r="N23" s="32">
        <v>5642183.5700000003</v>
      </c>
      <c r="O23" s="26">
        <v>5642.2</v>
      </c>
      <c r="P23" s="32">
        <v>5883329.04</v>
      </c>
      <c r="Q23" s="28">
        <v>5883.3</v>
      </c>
      <c r="R23" s="17"/>
    </row>
    <row r="24" spans="1:18" s="13" customFormat="1" ht="27.75" customHeight="1" collapsed="1" x14ac:dyDescent="0.2">
      <c r="A24" s="23" t="s">
        <v>89</v>
      </c>
      <c r="B24" s="24" t="s">
        <v>20</v>
      </c>
      <c r="C24" s="27">
        <f>SUM(C25:C31)</f>
        <v>209018438.77000001</v>
      </c>
      <c r="D24" s="26">
        <f>SUM(D25:D31)</f>
        <v>209018.5</v>
      </c>
      <c r="E24" s="27">
        <f t="shared" ref="E24:Q24" si="11">SUM(E25:E31)</f>
        <v>347730844.09999996</v>
      </c>
      <c r="F24" s="26">
        <f t="shared" si="11"/>
        <v>347730.9</v>
      </c>
      <c r="G24" s="27">
        <v>360948308.40000004</v>
      </c>
      <c r="H24" s="26">
        <v>347730.9</v>
      </c>
      <c r="I24" s="26">
        <f t="shared" si="11"/>
        <v>360948.3</v>
      </c>
      <c r="J24" s="26">
        <f t="shared" si="2"/>
        <v>151929.79999999999</v>
      </c>
      <c r="K24" s="26">
        <f t="shared" si="3"/>
        <v>172.6872501716355</v>
      </c>
      <c r="L24" s="26">
        <f t="shared" si="4"/>
        <v>13217.399999999965</v>
      </c>
      <c r="M24" s="26">
        <f t="shared" si="5"/>
        <v>103.80104270284866</v>
      </c>
      <c r="N24" s="27">
        <v>260471637.36000001</v>
      </c>
      <c r="O24" s="26">
        <f t="shared" si="11"/>
        <v>260471.59999999998</v>
      </c>
      <c r="P24" s="27">
        <v>259345290.63999999</v>
      </c>
      <c r="Q24" s="28">
        <f t="shared" si="11"/>
        <v>259345.3</v>
      </c>
      <c r="R24" s="12"/>
    </row>
    <row r="25" spans="1:18" ht="24" hidden="1" outlineLevel="1" x14ac:dyDescent="0.25">
      <c r="A25" s="23" t="s">
        <v>69</v>
      </c>
      <c r="B25" s="24" t="s">
        <v>21</v>
      </c>
      <c r="C25" s="27">
        <v>96262218.549999997</v>
      </c>
      <c r="D25" s="26">
        <v>96262.2</v>
      </c>
      <c r="E25" s="29">
        <v>179068183.63</v>
      </c>
      <c r="F25" s="26">
        <v>179068.2</v>
      </c>
      <c r="G25" s="27">
        <v>167679670.34</v>
      </c>
      <c r="H25" s="26">
        <v>179068.2</v>
      </c>
      <c r="I25" s="26">
        <v>167679.70000000001</v>
      </c>
      <c r="J25" s="26">
        <f t="shared" si="2"/>
        <v>71417.500000000015</v>
      </c>
      <c r="K25" s="26">
        <f t="shared" si="3"/>
        <v>174.19059610106564</v>
      </c>
      <c r="L25" s="26">
        <f t="shared" si="4"/>
        <v>-11388.5</v>
      </c>
      <c r="M25" s="26">
        <f t="shared" si="5"/>
        <v>93.640132642200015</v>
      </c>
      <c r="N25" s="27">
        <v>122310690</v>
      </c>
      <c r="O25" s="26">
        <v>122310.7</v>
      </c>
      <c r="P25" s="27">
        <v>122310690</v>
      </c>
      <c r="Q25" s="28">
        <v>122310.7</v>
      </c>
      <c r="R25" s="1"/>
    </row>
    <row r="26" spans="1:18" ht="36" hidden="1" outlineLevel="1" x14ac:dyDescent="0.25">
      <c r="A26" s="23" t="s">
        <v>70</v>
      </c>
      <c r="B26" s="24" t="s">
        <v>22</v>
      </c>
      <c r="C26" s="27">
        <v>15990571.09</v>
      </c>
      <c r="D26" s="26">
        <v>15990.6</v>
      </c>
      <c r="E26" s="29">
        <v>14621363.85</v>
      </c>
      <c r="F26" s="26">
        <v>14621.4</v>
      </c>
      <c r="G26" s="27">
        <v>14828323.460000001</v>
      </c>
      <c r="H26" s="26">
        <v>14621.4</v>
      </c>
      <c r="I26" s="26">
        <v>14828.3</v>
      </c>
      <c r="J26" s="26">
        <f t="shared" si="2"/>
        <v>-1162.3000000000011</v>
      </c>
      <c r="K26" s="26">
        <f t="shared" si="3"/>
        <v>92.731354670869123</v>
      </c>
      <c r="L26" s="26">
        <f t="shared" si="4"/>
        <v>206.89999999999964</v>
      </c>
      <c r="M26" s="26">
        <f t="shared" si="5"/>
        <v>101.41504917449767</v>
      </c>
      <c r="N26" s="27">
        <v>15908071</v>
      </c>
      <c r="O26" s="26">
        <v>15908.1</v>
      </c>
      <c r="P26" s="27">
        <v>16422977.15</v>
      </c>
      <c r="Q26" s="28">
        <v>16423</v>
      </c>
      <c r="R26" s="1"/>
    </row>
    <row r="27" spans="1:18" ht="36" hidden="1" outlineLevel="1" x14ac:dyDescent="0.25">
      <c r="A27" s="23" t="s">
        <v>71</v>
      </c>
      <c r="B27" s="24" t="s">
        <v>23</v>
      </c>
      <c r="C27" s="27">
        <v>5129948.95</v>
      </c>
      <c r="D27" s="26">
        <v>5129.8999999999996</v>
      </c>
      <c r="E27" s="29">
        <v>5222500</v>
      </c>
      <c r="F27" s="26">
        <v>5222.5</v>
      </c>
      <c r="G27" s="27">
        <v>5089241.09</v>
      </c>
      <c r="H27" s="26">
        <v>5222.5</v>
      </c>
      <c r="I27" s="26">
        <v>5089.2</v>
      </c>
      <c r="J27" s="26">
        <f t="shared" si="2"/>
        <v>-40.699999999999818</v>
      </c>
      <c r="K27" s="26">
        <f t="shared" si="3"/>
        <v>99.206612214663053</v>
      </c>
      <c r="L27" s="26">
        <f t="shared" si="4"/>
        <v>-133.30000000000018</v>
      </c>
      <c r="M27" s="26">
        <f t="shared" si="5"/>
        <v>97.447582575394918</v>
      </c>
      <c r="N27" s="27">
        <v>8746500</v>
      </c>
      <c r="O27" s="26">
        <v>8746.5</v>
      </c>
      <c r="P27" s="27">
        <v>8646500</v>
      </c>
      <c r="Q27" s="28">
        <v>8646.4</v>
      </c>
      <c r="R27" s="1"/>
    </row>
    <row r="28" spans="1:18" ht="36" hidden="1" outlineLevel="1" x14ac:dyDescent="0.25">
      <c r="A28" s="23" t="s">
        <v>72</v>
      </c>
      <c r="B28" s="24" t="s">
        <v>24</v>
      </c>
      <c r="C28" s="27">
        <v>447989.87</v>
      </c>
      <c r="D28" s="26">
        <v>448</v>
      </c>
      <c r="E28" s="29">
        <v>14707179.51</v>
      </c>
      <c r="F28" s="26">
        <v>14707.2</v>
      </c>
      <c r="G28" s="27">
        <v>42599266.880000003</v>
      </c>
      <c r="H28" s="26">
        <v>14707.2</v>
      </c>
      <c r="I28" s="26">
        <v>42599.3</v>
      </c>
      <c r="J28" s="26">
        <f t="shared" si="2"/>
        <v>42151.3</v>
      </c>
      <c r="K28" s="26">
        <f t="shared" si="3"/>
        <v>9508.7723214285725</v>
      </c>
      <c r="L28" s="26">
        <f t="shared" si="4"/>
        <v>27892.100000000002</v>
      </c>
      <c r="M28" s="26">
        <f t="shared" si="5"/>
        <v>289.64928742384683</v>
      </c>
      <c r="N28" s="27">
        <v>3500000</v>
      </c>
      <c r="O28" s="26">
        <f t="shared" si="8"/>
        <v>3500</v>
      </c>
      <c r="P28" s="27">
        <v>3500000</v>
      </c>
      <c r="Q28" s="28">
        <f t="shared" si="6"/>
        <v>3500</v>
      </c>
      <c r="R28" s="1"/>
    </row>
    <row r="29" spans="1:18" ht="24" hidden="1" outlineLevel="1" x14ac:dyDescent="0.25">
      <c r="A29" s="23" t="s">
        <v>73</v>
      </c>
      <c r="B29" s="24" t="s">
        <v>25</v>
      </c>
      <c r="C29" s="27">
        <v>46932462.719999999</v>
      </c>
      <c r="D29" s="26">
        <v>46932.5</v>
      </c>
      <c r="E29" s="29">
        <v>49779110.829999998</v>
      </c>
      <c r="F29" s="26">
        <v>49779.1</v>
      </c>
      <c r="G29" s="27">
        <v>56677014.790000007</v>
      </c>
      <c r="H29" s="26">
        <v>49779.1</v>
      </c>
      <c r="I29" s="26">
        <v>56677</v>
      </c>
      <c r="J29" s="26">
        <f t="shared" si="2"/>
        <v>9744.5</v>
      </c>
      <c r="K29" s="26">
        <f t="shared" si="3"/>
        <v>120.76279763490119</v>
      </c>
      <c r="L29" s="26">
        <f t="shared" si="4"/>
        <v>6897.9000000000015</v>
      </c>
      <c r="M29" s="26">
        <f t="shared" si="5"/>
        <v>113.85702031575502</v>
      </c>
      <c r="N29" s="27">
        <v>44268021.230000004</v>
      </c>
      <c r="O29" s="26">
        <v>44268</v>
      </c>
      <c r="P29" s="27">
        <v>43478360.239999995</v>
      </c>
      <c r="Q29" s="28">
        <v>43478.400000000001</v>
      </c>
      <c r="R29" s="1"/>
    </row>
    <row r="30" spans="1:18" ht="24" hidden="1" outlineLevel="1" x14ac:dyDescent="0.25">
      <c r="A30" s="23" t="s">
        <v>74</v>
      </c>
      <c r="B30" s="24" t="s">
        <v>26</v>
      </c>
      <c r="C30" s="27">
        <v>37397372.420000002</v>
      </c>
      <c r="D30" s="26">
        <v>37397.4</v>
      </c>
      <c r="E30" s="29">
        <v>77305250.510000005</v>
      </c>
      <c r="F30" s="26">
        <v>77305.3</v>
      </c>
      <c r="G30" s="27">
        <v>68487496.030000001</v>
      </c>
      <c r="H30" s="26">
        <v>77305.3</v>
      </c>
      <c r="I30" s="26">
        <v>68487.5</v>
      </c>
      <c r="J30" s="26">
        <f t="shared" si="2"/>
        <v>31090.1</v>
      </c>
      <c r="K30" s="26">
        <f t="shared" si="3"/>
        <v>183.13438902169671</v>
      </c>
      <c r="L30" s="26">
        <f t="shared" si="4"/>
        <v>-8817.8000000000029</v>
      </c>
      <c r="M30" s="26">
        <f t="shared" si="5"/>
        <v>88.593537571162656</v>
      </c>
      <c r="N30" s="27">
        <v>59952455.129999988</v>
      </c>
      <c r="O30" s="26">
        <v>59952.4</v>
      </c>
      <c r="P30" s="27">
        <v>59200863.249999993</v>
      </c>
      <c r="Q30" s="28">
        <v>59200.9</v>
      </c>
      <c r="R30" s="1"/>
    </row>
    <row r="31" spans="1:18" ht="24" hidden="1" outlineLevel="1" x14ac:dyDescent="0.25">
      <c r="A31" s="23" t="s">
        <v>75</v>
      </c>
      <c r="B31" s="24" t="s">
        <v>27</v>
      </c>
      <c r="C31" s="27">
        <v>6857875.1699999999</v>
      </c>
      <c r="D31" s="26">
        <v>6857.9</v>
      </c>
      <c r="E31" s="29">
        <v>7027255.7699999996</v>
      </c>
      <c r="F31" s="26">
        <v>7027.2</v>
      </c>
      <c r="G31" s="27">
        <v>5587295.8099999996</v>
      </c>
      <c r="H31" s="26">
        <v>7027.2</v>
      </c>
      <c r="I31" s="26">
        <v>5587.3</v>
      </c>
      <c r="J31" s="26">
        <f t="shared" si="2"/>
        <v>-1270.5999999999995</v>
      </c>
      <c r="K31" s="26">
        <f t="shared" si="3"/>
        <v>81.472462415608277</v>
      </c>
      <c r="L31" s="26">
        <f t="shared" si="4"/>
        <v>-1439.8999999999996</v>
      </c>
      <c r="M31" s="26">
        <f t="shared" si="5"/>
        <v>79.509619763205833</v>
      </c>
      <c r="N31" s="27">
        <v>5785900</v>
      </c>
      <c r="O31" s="26">
        <v>5785.9</v>
      </c>
      <c r="P31" s="27">
        <v>5785900</v>
      </c>
      <c r="Q31" s="28">
        <f t="shared" si="6"/>
        <v>5785.9</v>
      </c>
      <c r="R31" s="1"/>
    </row>
    <row r="32" spans="1:18" s="13" customFormat="1" ht="24" collapsed="1" x14ac:dyDescent="0.2">
      <c r="A32" s="23" t="s">
        <v>90</v>
      </c>
      <c r="B32" s="24" t="s">
        <v>28</v>
      </c>
      <c r="C32" s="27">
        <f>SUM(C33:C36)</f>
        <v>1763710809.6599998</v>
      </c>
      <c r="D32" s="32">
        <f>SUM(D33:D36)</f>
        <v>1763710.8</v>
      </c>
      <c r="E32" s="27">
        <f t="shared" ref="E32:Q32" si="12">SUM(E33:E36)</f>
        <v>2202452814.0499997</v>
      </c>
      <c r="F32" s="26">
        <f t="shared" si="12"/>
        <v>2202452.8000000003</v>
      </c>
      <c r="G32" s="27">
        <v>2814902736.9099994</v>
      </c>
      <c r="H32" s="26">
        <v>2202452.8000000003</v>
      </c>
      <c r="I32" s="26">
        <f t="shared" si="12"/>
        <v>2814902.8</v>
      </c>
      <c r="J32" s="26">
        <f t="shared" si="2"/>
        <v>1051191.9999999998</v>
      </c>
      <c r="K32" s="26">
        <f t="shared" si="3"/>
        <v>159.60115456570315</v>
      </c>
      <c r="L32" s="26">
        <f t="shared" si="4"/>
        <v>612449.99999999953</v>
      </c>
      <c r="M32" s="26">
        <f t="shared" si="5"/>
        <v>127.80763338038388</v>
      </c>
      <c r="N32" s="27">
        <v>2109392986.8799999</v>
      </c>
      <c r="O32" s="26">
        <f t="shared" si="12"/>
        <v>2109392.9999999995</v>
      </c>
      <c r="P32" s="27">
        <v>1956830300.5699999</v>
      </c>
      <c r="Q32" s="28">
        <f t="shared" si="12"/>
        <v>1956830.3005699997</v>
      </c>
      <c r="R32" s="12"/>
    </row>
    <row r="33" spans="1:18" ht="24" hidden="1" outlineLevel="1" x14ac:dyDescent="0.25">
      <c r="A33" s="23" t="s">
        <v>76</v>
      </c>
      <c r="B33" s="24" t="s">
        <v>29</v>
      </c>
      <c r="C33" s="27">
        <v>1671223581.0799999</v>
      </c>
      <c r="D33" s="26">
        <v>1671223.6</v>
      </c>
      <c r="E33" s="29">
        <v>2112943189.6199999</v>
      </c>
      <c r="F33" s="26">
        <v>2112943.2000000002</v>
      </c>
      <c r="G33" s="27">
        <v>2715143775.3799992</v>
      </c>
      <c r="H33" s="26">
        <v>2112943.2000000002</v>
      </c>
      <c r="I33" s="26">
        <v>2715143.8</v>
      </c>
      <c r="J33" s="26">
        <f t="shared" si="2"/>
        <v>1043920.1999999997</v>
      </c>
      <c r="K33" s="26">
        <f t="shared" si="3"/>
        <v>162.46442426973863</v>
      </c>
      <c r="L33" s="26">
        <f t="shared" si="4"/>
        <v>602200.59999999963</v>
      </c>
      <c r="M33" s="26">
        <f t="shared" si="5"/>
        <v>128.50055789478861</v>
      </c>
      <c r="N33" s="27">
        <v>2008657649.4499998</v>
      </c>
      <c r="O33" s="26">
        <v>2008657.7</v>
      </c>
      <c r="P33" s="27">
        <v>1855062796.8899999</v>
      </c>
      <c r="Q33" s="28">
        <f t="shared" si="6"/>
        <v>1855062.7968899999</v>
      </c>
      <c r="R33" s="1"/>
    </row>
    <row r="34" spans="1:18" hidden="1" outlineLevel="1" x14ac:dyDescent="0.25">
      <c r="A34" s="23" t="s">
        <v>77</v>
      </c>
      <c r="B34" s="24" t="s">
        <v>30</v>
      </c>
      <c r="C34" s="27">
        <v>50880432.219999999</v>
      </c>
      <c r="D34" s="26">
        <v>50880.4</v>
      </c>
      <c r="E34" s="29">
        <v>43474139</v>
      </c>
      <c r="F34" s="26">
        <v>43474.1</v>
      </c>
      <c r="G34" s="27">
        <v>46306052.75</v>
      </c>
      <c r="H34" s="26">
        <v>43474.1</v>
      </c>
      <c r="I34" s="26">
        <v>46306.1</v>
      </c>
      <c r="J34" s="26">
        <f t="shared" si="2"/>
        <v>-4574.3000000000029</v>
      </c>
      <c r="K34" s="26">
        <f t="shared" si="3"/>
        <v>91.00970118159448</v>
      </c>
      <c r="L34" s="26">
        <f t="shared" si="4"/>
        <v>2832</v>
      </c>
      <c r="M34" s="26">
        <f t="shared" si="5"/>
        <v>106.51422341118044</v>
      </c>
      <c r="N34" s="27">
        <v>47982228.649999999</v>
      </c>
      <c r="O34" s="26">
        <v>47982.2</v>
      </c>
      <c r="P34" s="27">
        <v>49468959.719999999</v>
      </c>
      <c r="Q34" s="28">
        <f t="shared" si="6"/>
        <v>49468.959719999999</v>
      </c>
      <c r="R34" s="1"/>
    </row>
    <row r="35" spans="1:18" hidden="1" outlineLevel="1" x14ac:dyDescent="0.25">
      <c r="A35" s="23" t="s">
        <v>78</v>
      </c>
      <c r="B35" s="24" t="s">
        <v>31</v>
      </c>
      <c r="C35" s="27">
        <v>32652181.120000001</v>
      </c>
      <c r="D35" s="26">
        <v>32652.2</v>
      </c>
      <c r="E35" s="29">
        <v>38190000</v>
      </c>
      <c r="F35" s="26">
        <v>38190</v>
      </c>
      <c r="G35" s="27">
        <v>45346100</v>
      </c>
      <c r="H35" s="26">
        <v>38190</v>
      </c>
      <c r="I35" s="26">
        <v>45346.1</v>
      </c>
      <c r="J35" s="26">
        <f t="shared" si="2"/>
        <v>12693.899999999998</v>
      </c>
      <c r="K35" s="26">
        <f t="shared" si="3"/>
        <v>138.87609410698207</v>
      </c>
      <c r="L35" s="26">
        <f t="shared" si="4"/>
        <v>7156.0999999999985</v>
      </c>
      <c r="M35" s="26">
        <f t="shared" si="5"/>
        <v>118.73815134852055</v>
      </c>
      <c r="N35" s="27">
        <v>44646300</v>
      </c>
      <c r="O35" s="26">
        <v>44646.3</v>
      </c>
      <c r="P35" s="27">
        <v>44941500</v>
      </c>
      <c r="Q35" s="28">
        <f t="shared" si="6"/>
        <v>44941.5</v>
      </c>
      <c r="R35" s="1"/>
    </row>
    <row r="36" spans="1:18" hidden="1" outlineLevel="1" x14ac:dyDescent="0.25">
      <c r="A36" s="23" t="s">
        <v>79</v>
      </c>
      <c r="B36" s="24" t="s">
        <v>32</v>
      </c>
      <c r="C36" s="27">
        <v>8954615.2400000002</v>
      </c>
      <c r="D36" s="26">
        <v>8954.6</v>
      </c>
      <c r="E36" s="29">
        <v>7845485.4299999997</v>
      </c>
      <c r="F36" s="26">
        <v>7845.5</v>
      </c>
      <c r="G36" s="27">
        <v>8106808.7800000003</v>
      </c>
      <c r="H36" s="26">
        <v>7845.5</v>
      </c>
      <c r="I36" s="26">
        <v>8106.8</v>
      </c>
      <c r="J36" s="26">
        <f t="shared" si="2"/>
        <v>-847.80000000000018</v>
      </c>
      <c r="K36" s="26">
        <f t="shared" si="3"/>
        <v>90.532240412748749</v>
      </c>
      <c r="L36" s="26">
        <f t="shared" si="4"/>
        <v>261.30000000000018</v>
      </c>
      <c r="M36" s="26">
        <f t="shared" si="5"/>
        <v>103.33057166528583</v>
      </c>
      <c r="N36" s="27">
        <v>8106808.7800000003</v>
      </c>
      <c r="O36" s="26">
        <v>8106.8</v>
      </c>
      <c r="P36" s="27">
        <v>7357043.96</v>
      </c>
      <c r="Q36" s="28">
        <f t="shared" si="6"/>
        <v>7357.04396</v>
      </c>
      <c r="R36" s="1"/>
    </row>
    <row r="37" spans="1:18" s="13" customFormat="1" ht="24" collapsed="1" x14ac:dyDescent="0.2">
      <c r="A37" s="23" t="s">
        <v>91</v>
      </c>
      <c r="B37" s="24" t="s">
        <v>33</v>
      </c>
      <c r="C37" s="27">
        <f>SUM(C38:C43)</f>
        <v>344273818.74999994</v>
      </c>
      <c r="D37" s="32">
        <f>SUM(D38:D43)</f>
        <v>344273.7</v>
      </c>
      <c r="E37" s="27">
        <f t="shared" ref="E37:Q37" si="13">SUM(E38:E43)</f>
        <v>355506284.87</v>
      </c>
      <c r="F37" s="26">
        <f t="shared" si="13"/>
        <v>355506.3</v>
      </c>
      <c r="G37" s="27">
        <v>372681887.52000004</v>
      </c>
      <c r="H37" s="26">
        <v>355506.3</v>
      </c>
      <c r="I37" s="26">
        <f t="shared" si="13"/>
        <v>372681.89999999997</v>
      </c>
      <c r="J37" s="26">
        <f t="shared" si="2"/>
        <v>28408.199999999953</v>
      </c>
      <c r="K37" s="26">
        <f t="shared" si="3"/>
        <v>108.251632349494</v>
      </c>
      <c r="L37" s="26">
        <f t="shared" si="4"/>
        <v>17175.599999999977</v>
      </c>
      <c r="M37" s="26">
        <f t="shared" si="5"/>
        <v>104.83130678696833</v>
      </c>
      <c r="N37" s="27">
        <v>368186254.28000003</v>
      </c>
      <c r="O37" s="26">
        <f t="shared" si="13"/>
        <v>368186.3</v>
      </c>
      <c r="P37" s="27">
        <v>367202187.28000003</v>
      </c>
      <c r="Q37" s="28">
        <f t="shared" si="13"/>
        <v>367202.2</v>
      </c>
      <c r="R37" s="12"/>
    </row>
    <row r="38" spans="1:18" ht="24" hidden="1" outlineLevel="1" x14ac:dyDescent="0.25">
      <c r="A38" s="23" t="s">
        <v>80</v>
      </c>
      <c r="B38" s="24" t="s">
        <v>34</v>
      </c>
      <c r="C38" s="27">
        <v>109957903.61</v>
      </c>
      <c r="D38" s="26">
        <v>109957.9</v>
      </c>
      <c r="E38" s="29">
        <v>109286917.69</v>
      </c>
      <c r="F38" s="26">
        <v>109286.9</v>
      </c>
      <c r="G38" s="27">
        <v>110899524.02000001</v>
      </c>
      <c r="H38" s="26">
        <v>109286.9</v>
      </c>
      <c r="I38" s="26">
        <v>110899.5</v>
      </c>
      <c r="J38" s="26">
        <f t="shared" si="2"/>
        <v>941.60000000000582</v>
      </c>
      <c r="K38" s="26">
        <f t="shared" si="3"/>
        <v>100.85632773998047</v>
      </c>
      <c r="L38" s="26">
        <f t="shared" si="4"/>
        <v>1612.6000000000058</v>
      </c>
      <c r="M38" s="26">
        <f t="shared" si="5"/>
        <v>101.47556568994089</v>
      </c>
      <c r="N38" s="27">
        <v>113098679.21000001</v>
      </c>
      <c r="O38" s="26">
        <v>113098.7</v>
      </c>
      <c r="P38" s="27">
        <v>113324309.21000001</v>
      </c>
      <c r="Q38" s="28">
        <v>113324.3</v>
      </c>
      <c r="R38" s="1"/>
    </row>
    <row r="39" spans="1:18" ht="36" hidden="1" outlineLevel="1" x14ac:dyDescent="0.25">
      <c r="A39" s="23" t="s">
        <v>81</v>
      </c>
      <c r="B39" s="24" t="s">
        <v>35</v>
      </c>
      <c r="C39" s="27">
        <v>65102609.409999996</v>
      </c>
      <c r="D39" s="26">
        <v>65102.6</v>
      </c>
      <c r="E39" s="29">
        <v>70702743.150000006</v>
      </c>
      <c r="F39" s="26">
        <v>70702.7</v>
      </c>
      <c r="G39" s="27">
        <v>70518797.120000005</v>
      </c>
      <c r="H39" s="26">
        <v>70702.7</v>
      </c>
      <c r="I39" s="26">
        <v>70518.8</v>
      </c>
      <c r="J39" s="26">
        <f t="shared" si="2"/>
        <v>5416.2000000000044</v>
      </c>
      <c r="K39" s="26">
        <f t="shared" si="3"/>
        <v>108.31948340004855</v>
      </c>
      <c r="L39" s="26">
        <f t="shared" si="4"/>
        <v>-183.89999999999418</v>
      </c>
      <c r="M39" s="26">
        <f t="shared" si="5"/>
        <v>99.739896779048053</v>
      </c>
      <c r="N39" s="27">
        <v>72000214.270000011</v>
      </c>
      <c r="O39" s="26">
        <v>72000.2</v>
      </c>
      <c r="P39" s="27">
        <v>72182256.270000011</v>
      </c>
      <c r="Q39" s="28">
        <v>72182.3</v>
      </c>
      <c r="R39" s="1"/>
    </row>
    <row r="40" spans="1:18" ht="24" hidden="1" outlineLevel="1" x14ac:dyDescent="0.25">
      <c r="A40" s="23" t="s">
        <v>82</v>
      </c>
      <c r="B40" s="24" t="s">
        <v>36</v>
      </c>
      <c r="C40" s="27">
        <v>95974395.189999998</v>
      </c>
      <c r="D40" s="26">
        <v>95974.399999999994</v>
      </c>
      <c r="E40" s="29">
        <v>111443375</v>
      </c>
      <c r="F40" s="26">
        <v>111443.4</v>
      </c>
      <c r="G40" s="27">
        <v>119394903.20999999</v>
      </c>
      <c r="H40" s="26">
        <v>111443.4</v>
      </c>
      <c r="I40" s="26">
        <v>119394.9</v>
      </c>
      <c r="J40" s="26">
        <f t="shared" si="2"/>
        <v>23420.5</v>
      </c>
      <c r="K40" s="26">
        <f t="shared" si="3"/>
        <v>124.40286159642571</v>
      </c>
      <c r="L40" s="26">
        <f t="shared" si="4"/>
        <v>7951.5</v>
      </c>
      <c r="M40" s="26">
        <f t="shared" si="5"/>
        <v>107.13501203301408</v>
      </c>
      <c r="N40" s="27">
        <v>110184216.36</v>
      </c>
      <c r="O40" s="26">
        <v>110184.2</v>
      </c>
      <c r="P40" s="27">
        <v>108735503.36</v>
      </c>
      <c r="Q40" s="28">
        <v>108735.5</v>
      </c>
      <c r="R40" s="1"/>
    </row>
    <row r="41" spans="1:18" ht="24" hidden="1" outlineLevel="1" x14ac:dyDescent="0.25">
      <c r="A41" s="23" t="s">
        <v>83</v>
      </c>
      <c r="B41" s="24" t="s">
        <v>37</v>
      </c>
      <c r="C41" s="27">
        <v>17267685.59</v>
      </c>
      <c r="D41" s="26">
        <v>17267.7</v>
      </c>
      <c r="E41" s="29">
        <v>20853624.399999999</v>
      </c>
      <c r="F41" s="26">
        <v>20853.599999999999</v>
      </c>
      <c r="G41" s="27">
        <v>19482672</v>
      </c>
      <c r="H41" s="26">
        <v>20853.599999999999</v>
      </c>
      <c r="I41" s="26">
        <v>19482.7</v>
      </c>
      <c r="J41" s="26">
        <f t="shared" si="2"/>
        <v>2215</v>
      </c>
      <c r="K41" s="26">
        <f t="shared" si="3"/>
        <v>112.82741766419385</v>
      </c>
      <c r="L41" s="26">
        <f t="shared" si="4"/>
        <v>-1370.8999999999978</v>
      </c>
      <c r="M41" s="26">
        <f t="shared" si="5"/>
        <v>93.426075114128977</v>
      </c>
      <c r="N41" s="27">
        <v>19537455</v>
      </c>
      <c r="O41" s="26">
        <v>19537.5</v>
      </c>
      <c r="P41" s="27">
        <v>19594429</v>
      </c>
      <c r="Q41" s="28">
        <v>19594.400000000001</v>
      </c>
      <c r="R41" s="1"/>
    </row>
    <row r="42" spans="1:18" ht="48" hidden="1" outlineLevel="1" x14ac:dyDescent="0.25">
      <c r="A42" s="34" t="s">
        <v>84</v>
      </c>
      <c r="B42" s="24" t="s">
        <v>45</v>
      </c>
      <c r="C42" s="27"/>
      <c r="D42" s="26">
        <f t="shared" ref="D42:D48" si="14">C42/1000</f>
        <v>0</v>
      </c>
      <c r="E42" s="29">
        <v>1665860</v>
      </c>
      <c r="F42" s="26">
        <v>1665.9</v>
      </c>
      <c r="G42" s="27">
        <v>1484000</v>
      </c>
      <c r="H42" s="26">
        <v>1665.9</v>
      </c>
      <c r="I42" s="26">
        <f t="shared" si="9"/>
        <v>1484</v>
      </c>
      <c r="J42" s="26">
        <f t="shared" si="2"/>
        <v>1484</v>
      </c>
      <c r="K42" s="26" t="e">
        <f t="shared" si="3"/>
        <v>#DIV/0!</v>
      </c>
      <c r="L42" s="26">
        <f t="shared" si="4"/>
        <v>-181.90000000000009</v>
      </c>
      <c r="M42" s="26">
        <f t="shared" si="5"/>
        <v>89.080977249534783</v>
      </c>
      <c r="N42" s="27">
        <v>1500000</v>
      </c>
      <c r="O42" s="26">
        <f t="shared" si="8"/>
        <v>1500</v>
      </c>
      <c r="P42" s="27">
        <v>1500000</v>
      </c>
      <c r="Q42" s="28">
        <f t="shared" si="6"/>
        <v>1500</v>
      </c>
      <c r="R42" s="1"/>
    </row>
    <row r="43" spans="1:18" ht="48" hidden="1" x14ac:dyDescent="0.25">
      <c r="A43" s="23" t="s">
        <v>54</v>
      </c>
      <c r="B43" s="24" t="s">
        <v>38</v>
      </c>
      <c r="C43" s="27">
        <v>55971224.950000003</v>
      </c>
      <c r="D43" s="26">
        <v>55971.1</v>
      </c>
      <c r="E43" s="29">
        <v>41553764.630000003</v>
      </c>
      <c r="F43" s="26">
        <v>41553.800000000003</v>
      </c>
      <c r="G43" s="27">
        <v>50901991.170000002</v>
      </c>
      <c r="H43" s="26">
        <v>41553.800000000003</v>
      </c>
      <c r="I43" s="26">
        <v>50902</v>
      </c>
      <c r="J43" s="26">
        <f t="shared" si="2"/>
        <v>-5069.0999999999985</v>
      </c>
      <c r="K43" s="26">
        <f t="shared" si="3"/>
        <v>90.943361842093509</v>
      </c>
      <c r="L43" s="26">
        <f t="shared" si="4"/>
        <v>9348.1999999999971</v>
      </c>
      <c r="M43" s="26">
        <f t="shared" si="5"/>
        <v>122.4966188411168</v>
      </c>
      <c r="N43" s="27">
        <v>51865689.439999998</v>
      </c>
      <c r="O43" s="26">
        <v>51865.7</v>
      </c>
      <c r="P43" s="27">
        <v>51865689.439999998</v>
      </c>
      <c r="Q43" s="28">
        <v>51865.7</v>
      </c>
      <c r="R43" s="1"/>
    </row>
    <row r="44" spans="1:18" s="13" customFormat="1" ht="60" outlineLevel="1" x14ac:dyDescent="0.2">
      <c r="A44" s="23" t="s">
        <v>92</v>
      </c>
      <c r="B44" s="24" t="s">
        <v>39</v>
      </c>
      <c r="C44" s="27">
        <f>C45</f>
        <v>25613913.309999999</v>
      </c>
      <c r="D44" s="32">
        <f>D45</f>
        <v>25613.9</v>
      </c>
      <c r="E44" s="27">
        <f t="shared" ref="E44:Q44" si="15">E45</f>
        <v>35640018.299999997</v>
      </c>
      <c r="F44" s="26">
        <f t="shared" si="15"/>
        <v>35640</v>
      </c>
      <c r="G44" s="27">
        <v>37138632.539999999</v>
      </c>
      <c r="H44" s="26">
        <v>35640</v>
      </c>
      <c r="I44" s="26">
        <f t="shared" si="15"/>
        <v>37138.6</v>
      </c>
      <c r="J44" s="26">
        <f t="shared" si="2"/>
        <v>11524.699999999997</v>
      </c>
      <c r="K44" s="26">
        <f t="shared" si="3"/>
        <v>144.99392907757112</v>
      </c>
      <c r="L44" s="26">
        <f t="shared" si="4"/>
        <v>1498.5999999999985</v>
      </c>
      <c r="M44" s="26">
        <f t="shared" si="5"/>
        <v>104.20482603815937</v>
      </c>
      <c r="N44" s="27">
        <v>56924511.489999995</v>
      </c>
      <c r="O44" s="26">
        <f t="shared" si="15"/>
        <v>56924.5</v>
      </c>
      <c r="P44" s="27">
        <v>61664898.700000003</v>
      </c>
      <c r="Q44" s="28">
        <f t="shared" si="15"/>
        <v>61664.9</v>
      </c>
      <c r="R44" s="12"/>
    </row>
    <row r="45" spans="1:18" ht="24" hidden="1" x14ac:dyDescent="0.25">
      <c r="A45" s="23" t="s">
        <v>85</v>
      </c>
      <c r="B45" s="24" t="s">
        <v>40</v>
      </c>
      <c r="C45" s="27">
        <v>25613913.309999999</v>
      </c>
      <c r="D45" s="26">
        <v>25613.9</v>
      </c>
      <c r="E45" s="29">
        <v>35640018.299999997</v>
      </c>
      <c r="F45" s="26">
        <v>35640</v>
      </c>
      <c r="G45" s="27">
        <v>37138632.539999999</v>
      </c>
      <c r="H45" s="26">
        <v>35640</v>
      </c>
      <c r="I45" s="26">
        <v>37138.6</v>
      </c>
      <c r="J45" s="26">
        <f t="shared" si="2"/>
        <v>11524.699999999997</v>
      </c>
      <c r="K45" s="26">
        <f t="shared" si="3"/>
        <v>144.99392907757112</v>
      </c>
      <c r="L45" s="26">
        <f t="shared" si="4"/>
        <v>1498.5999999999985</v>
      </c>
      <c r="M45" s="26">
        <f t="shared" si="5"/>
        <v>104.20482603815937</v>
      </c>
      <c r="N45" s="27">
        <v>56924511.489999995</v>
      </c>
      <c r="O45" s="26">
        <v>56924.5</v>
      </c>
      <c r="P45" s="27">
        <v>61664898.700000003</v>
      </c>
      <c r="Q45" s="28">
        <v>61664.9</v>
      </c>
      <c r="R45" s="1"/>
    </row>
    <row r="46" spans="1:18" s="13" customFormat="1" ht="27" customHeight="1" x14ac:dyDescent="0.2">
      <c r="A46" s="23" t="s">
        <v>93</v>
      </c>
      <c r="B46" s="24" t="s">
        <v>41</v>
      </c>
      <c r="C46" s="27">
        <v>31408697.02</v>
      </c>
      <c r="D46" s="26">
        <v>31408.7</v>
      </c>
      <c r="E46" s="29">
        <v>40550598.759999998</v>
      </c>
      <c r="F46" s="26">
        <v>40550.6</v>
      </c>
      <c r="G46" s="27">
        <v>19380000</v>
      </c>
      <c r="H46" s="26">
        <v>40550.6</v>
      </c>
      <c r="I46" s="26">
        <f t="shared" si="9"/>
        <v>19380</v>
      </c>
      <c r="J46" s="26">
        <f t="shared" si="2"/>
        <v>-12028.7</v>
      </c>
      <c r="K46" s="26">
        <f t="shared" si="3"/>
        <v>61.702649265967715</v>
      </c>
      <c r="L46" s="26">
        <f t="shared" si="4"/>
        <v>-21170.6</v>
      </c>
      <c r="M46" s="26">
        <f t="shared" si="5"/>
        <v>47.792141176702692</v>
      </c>
      <c r="N46" s="27">
        <v>0</v>
      </c>
      <c r="O46" s="26">
        <f t="shared" si="8"/>
        <v>0</v>
      </c>
      <c r="P46" s="27">
        <v>0</v>
      </c>
      <c r="Q46" s="28">
        <f t="shared" si="6"/>
        <v>0</v>
      </c>
      <c r="R46" s="12"/>
    </row>
    <row r="47" spans="1:18" s="13" customFormat="1" ht="36" customHeight="1" x14ac:dyDescent="0.2">
      <c r="A47" s="23" t="s">
        <v>94</v>
      </c>
      <c r="B47" s="24" t="s">
        <v>42</v>
      </c>
      <c r="C47" s="27">
        <v>2560606.48</v>
      </c>
      <c r="D47" s="26">
        <v>2560.6</v>
      </c>
      <c r="E47" s="29">
        <v>7423118.6100000003</v>
      </c>
      <c r="F47" s="26">
        <v>7423.1</v>
      </c>
      <c r="G47" s="27">
        <v>3845000</v>
      </c>
      <c r="H47" s="26">
        <v>7423.1</v>
      </c>
      <c r="I47" s="26">
        <f t="shared" si="9"/>
        <v>3845</v>
      </c>
      <c r="J47" s="26">
        <f t="shared" si="2"/>
        <v>1284.4000000000001</v>
      </c>
      <c r="K47" s="26">
        <f t="shared" si="3"/>
        <v>150.1601187221745</v>
      </c>
      <c r="L47" s="26">
        <f t="shared" si="4"/>
        <v>-3578.1000000000004</v>
      </c>
      <c r="M47" s="26">
        <f t="shared" si="5"/>
        <v>51.797766431814196</v>
      </c>
      <c r="N47" s="27">
        <v>3845000</v>
      </c>
      <c r="O47" s="26">
        <f t="shared" si="8"/>
        <v>3845</v>
      </c>
      <c r="P47" s="27">
        <v>3845000</v>
      </c>
      <c r="Q47" s="28">
        <f t="shared" si="6"/>
        <v>3845</v>
      </c>
      <c r="R47" s="12"/>
    </row>
    <row r="48" spans="1:18" s="13" customFormat="1" ht="48" outlineLevel="1" x14ac:dyDescent="0.2">
      <c r="A48" s="34" t="s">
        <v>95</v>
      </c>
      <c r="B48" s="24" t="s">
        <v>46</v>
      </c>
      <c r="C48" s="27"/>
      <c r="D48" s="26">
        <f t="shared" si="14"/>
        <v>0</v>
      </c>
      <c r="E48" s="29">
        <v>90000</v>
      </c>
      <c r="F48" s="26">
        <v>90</v>
      </c>
      <c r="G48" s="27">
        <v>90000</v>
      </c>
      <c r="H48" s="26">
        <v>90</v>
      </c>
      <c r="I48" s="26">
        <f t="shared" si="9"/>
        <v>90</v>
      </c>
      <c r="J48" s="26">
        <f t="shared" si="2"/>
        <v>90</v>
      </c>
      <c r="K48" s="26">
        <v>0</v>
      </c>
      <c r="L48" s="26">
        <f t="shared" si="4"/>
        <v>0</v>
      </c>
      <c r="M48" s="26">
        <f t="shared" si="5"/>
        <v>100</v>
      </c>
      <c r="N48" s="27">
        <v>90000</v>
      </c>
      <c r="O48" s="26">
        <f t="shared" si="8"/>
        <v>90</v>
      </c>
      <c r="P48" s="27">
        <v>91800</v>
      </c>
      <c r="Q48" s="28">
        <f t="shared" si="6"/>
        <v>91.8</v>
      </c>
      <c r="R48" s="12"/>
    </row>
    <row r="49" spans="1:18" s="13" customFormat="1" ht="14.25" outlineLevel="1" x14ac:dyDescent="0.2">
      <c r="A49" s="103" t="s">
        <v>43</v>
      </c>
      <c r="B49" s="104"/>
      <c r="C49" s="59">
        <f>C48+C47+C46+C44+C37+C32+C24+C20+C16+C7</f>
        <v>2455223296.3699999</v>
      </c>
      <c r="D49" s="60">
        <f t="shared" ref="D49:I49" si="16">D48+D47+D46+D44+D37+D32+D24+D20+D16+D7</f>
        <v>2455223.3000000003</v>
      </c>
      <c r="E49" s="59">
        <f t="shared" si="16"/>
        <v>3078375792.8799996</v>
      </c>
      <c r="F49" s="60">
        <f t="shared" si="16"/>
        <v>3078375.8000000003</v>
      </c>
      <c r="G49" s="60">
        <f t="shared" si="16"/>
        <v>3759309290.0099993</v>
      </c>
      <c r="H49" s="60">
        <f t="shared" si="16"/>
        <v>3078101.3000000003</v>
      </c>
      <c r="I49" s="60">
        <f t="shared" si="16"/>
        <v>3759309.2999999993</v>
      </c>
      <c r="J49" s="146">
        <f t="shared" si="2"/>
        <v>1304085.9999999991</v>
      </c>
      <c r="K49" s="146">
        <f t="shared" si="3"/>
        <v>153.114761496439</v>
      </c>
      <c r="L49" s="146">
        <f t="shared" si="4"/>
        <v>681207.99999999907</v>
      </c>
      <c r="M49" s="146">
        <f t="shared" si="5"/>
        <v>122.13078562424178</v>
      </c>
      <c r="N49" s="59">
        <v>2948286499.9700003</v>
      </c>
      <c r="O49" s="60">
        <f t="shared" ref="O49:Q49" si="17">O48+O47+O46+O44+O37+O32+O24+O20+O16+O7</f>
        <v>2948286.4999999995</v>
      </c>
      <c r="P49" s="59">
        <v>2800714665.8200002</v>
      </c>
      <c r="Q49" s="61">
        <f t="shared" si="17"/>
        <v>2800714.7005699994</v>
      </c>
      <c r="R49" s="12"/>
    </row>
    <row r="51" spans="1:18" x14ac:dyDescent="0.25">
      <c r="H51" s="22"/>
    </row>
    <row r="52" spans="1:18" x14ac:dyDescent="0.25">
      <c r="I52" s="35"/>
      <c r="J52" s="35"/>
      <c r="K52" s="35"/>
      <c r="L52" s="35"/>
      <c r="M52" s="35"/>
      <c r="O52" s="16"/>
    </row>
  </sheetData>
  <mergeCells count="19">
    <mergeCell ref="J4:M4"/>
    <mergeCell ref="J5:K5"/>
    <mergeCell ref="L5:M5"/>
    <mergeCell ref="O5:O6"/>
    <mergeCell ref="Q5:Q6"/>
    <mergeCell ref="A49:B49"/>
    <mergeCell ref="A1:B1"/>
    <mergeCell ref="A2:Q2"/>
    <mergeCell ref="A3:Q3"/>
    <mergeCell ref="A4:A6"/>
    <mergeCell ref="B4:B6"/>
    <mergeCell ref="C4:C6"/>
    <mergeCell ref="D4:D6"/>
    <mergeCell ref="E4:E6"/>
    <mergeCell ref="F4:F6"/>
    <mergeCell ref="G4:G6"/>
    <mergeCell ref="I4:I6"/>
    <mergeCell ref="N4:Q4"/>
    <mergeCell ref="H4:H6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AF8A73D-06BD-4274-9362-C4257DF12A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рубли</vt:lpstr>
      <vt:lpstr>Подпрограммы</vt:lpstr>
      <vt:lpstr>МП</vt:lpstr>
      <vt:lpstr>МП!Заголовки_для_печати</vt:lpstr>
      <vt:lpstr>Подпрограммы!Заголовки_для_печати</vt:lpstr>
      <vt:lpstr>рубли!Заголовки_для_печати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Windows User</cp:lastModifiedBy>
  <dcterms:created xsi:type="dcterms:W3CDTF">2019-10-26T06:46:54Z</dcterms:created>
  <dcterms:modified xsi:type="dcterms:W3CDTF">2019-11-20T11:45:13Z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