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6720" activeTab="4"/>
  </bookViews>
  <sheets>
    <sheet name="Динамика собств" sheetId="1" r:id="rId1"/>
    <sheet name="Доходы" sheetId="2" r:id="rId2"/>
    <sheet name="налоговые" sheetId="3" r:id="rId3"/>
    <sheet name="неналоговые" sheetId="4" r:id="rId4"/>
    <sheet name="Безвозмездные" sheetId="5" r:id="rId5"/>
  </sheets>
  <calcPr calcId="145621"/>
</workbook>
</file>

<file path=xl/calcChain.xml><?xml version="1.0" encoding="utf-8"?>
<calcChain xmlns="http://schemas.openxmlformats.org/spreadsheetml/2006/main">
  <c r="D15" i="5" l="1"/>
  <c r="D13" i="5"/>
  <c r="D11" i="5"/>
  <c r="D9" i="5"/>
  <c r="D7" i="5"/>
  <c r="B6" i="5"/>
  <c r="D6" i="5" l="1"/>
  <c r="D6" i="4" l="1"/>
  <c r="D7" i="3"/>
  <c r="D6" i="3"/>
  <c r="D7" i="2"/>
  <c r="D6" i="2" s="1"/>
  <c r="D11" i="2"/>
  <c r="D9" i="2" s="1"/>
  <c r="D12" i="2" l="1"/>
  <c r="B14" i="1"/>
  <c r="C15" i="5" l="1"/>
  <c r="G13" i="5"/>
  <c r="F13" i="5"/>
  <c r="E13" i="5"/>
  <c r="C13" i="5"/>
  <c r="G11" i="5"/>
  <c r="F11" i="5"/>
  <c r="E11" i="5"/>
  <c r="C11" i="5"/>
  <c r="G9" i="5"/>
  <c r="F9" i="5"/>
  <c r="E9" i="5"/>
  <c r="C9" i="5"/>
  <c r="F6" i="5"/>
  <c r="F7" i="5" s="1"/>
  <c r="G6" i="5"/>
  <c r="G7" i="5" s="1"/>
  <c r="E6" i="5"/>
  <c r="E7" i="5" s="1"/>
  <c r="C6" i="5"/>
  <c r="E9" i="2"/>
  <c r="G9" i="2"/>
  <c r="I9" i="2"/>
  <c r="C7" i="5" l="1"/>
  <c r="C12" i="1"/>
  <c r="C10" i="1"/>
  <c r="B6" i="3" l="1"/>
  <c r="I6" i="4" l="1"/>
  <c r="J11" i="4" s="1"/>
  <c r="G6" i="4"/>
  <c r="H11" i="4" s="1"/>
  <c r="E6" i="4"/>
  <c r="F11" i="4" s="1"/>
  <c r="B6" i="4"/>
  <c r="C7" i="4" s="1"/>
  <c r="C14" i="3"/>
  <c r="I6" i="3"/>
  <c r="J8" i="3" s="1"/>
  <c r="G6" i="3"/>
  <c r="H8" i="3" s="1"/>
  <c r="E6" i="3"/>
  <c r="F12" i="3" s="1"/>
  <c r="C8" i="3"/>
  <c r="I12" i="2"/>
  <c r="J10" i="2" s="1"/>
  <c r="G12" i="2"/>
  <c r="H8" i="2" s="1"/>
  <c r="E6" i="2"/>
  <c r="E12" i="2" s="1"/>
  <c r="F10" i="2" s="1"/>
  <c r="B11" i="2"/>
  <c r="B9" i="2" s="1"/>
  <c r="I6" i="2"/>
  <c r="G6" i="2"/>
  <c r="B6" i="2"/>
  <c r="F12" i="1"/>
  <c r="E12" i="1"/>
  <c r="D12" i="1"/>
  <c r="D10" i="1"/>
  <c r="F10" i="1"/>
  <c r="E10" i="1"/>
  <c r="F6" i="1"/>
  <c r="E7" i="1"/>
  <c r="B12" i="1"/>
  <c r="B10" i="1"/>
  <c r="B6" i="1"/>
  <c r="B7" i="1" s="1"/>
  <c r="C6" i="1"/>
  <c r="C7" i="1" s="1"/>
  <c r="D6" i="1"/>
  <c r="E6" i="1"/>
  <c r="F7" i="1" l="1"/>
  <c r="J9" i="2"/>
  <c r="J6" i="2"/>
  <c r="J8" i="2"/>
  <c r="J11" i="2"/>
  <c r="J7" i="2"/>
  <c r="H11" i="2"/>
  <c r="H10" i="2"/>
  <c r="H7" i="2"/>
  <c r="H9" i="2"/>
  <c r="H6" i="2"/>
  <c r="F9" i="2"/>
  <c r="F8" i="2"/>
  <c r="F11" i="2"/>
  <c r="F7" i="2"/>
  <c r="F6" i="2"/>
  <c r="D7" i="1"/>
  <c r="C12" i="3"/>
  <c r="C12" i="4"/>
  <c r="J12" i="4"/>
  <c r="H12" i="4"/>
  <c r="F12" i="4"/>
  <c r="J7" i="4"/>
  <c r="J8" i="4"/>
  <c r="H7" i="4"/>
  <c r="C10" i="4"/>
  <c r="J9" i="4"/>
  <c r="H10" i="4"/>
  <c r="C8" i="4"/>
  <c r="J10" i="4"/>
  <c r="H8" i="4"/>
  <c r="F10" i="4"/>
  <c r="H9" i="4"/>
  <c r="F8" i="4"/>
  <c r="F7" i="4"/>
  <c r="F9" i="4"/>
  <c r="C9" i="4"/>
  <c r="C11" i="4"/>
  <c r="C7" i="3"/>
  <c r="C13" i="3"/>
  <c r="C11" i="3"/>
  <c r="C9" i="3"/>
  <c r="F14" i="3"/>
  <c r="H7" i="3"/>
  <c r="H13" i="3"/>
  <c r="H11" i="3"/>
  <c r="H9" i="3"/>
  <c r="J7" i="3"/>
  <c r="J13" i="3"/>
  <c r="J11" i="3"/>
  <c r="J9" i="3"/>
  <c r="F7" i="3"/>
  <c r="F9" i="3"/>
  <c r="F11" i="3"/>
  <c r="C10" i="3"/>
  <c r="F13" i="3"/>
  <c r="H14" i="3"/>
  <c r="H12" i="3"/>
  <c r="H10" i="3"/>
  <c r="J14" i="3"/>
  <c r="J12" i="3"/>
  <c r="J10" i="3"/>
  <c r="F8" i="3"/>
  <c r="F10" i="3"/>
  <c r="B12" i="2"/>
  <c r="F12" i="2" l="1"/>
  <c r="C10" i="2"/>
  <c r="C7" i="2"/>
  <c r="C11" i="2"/>
  <c r="C8" i="2"/>
  <c r="C12" i="2"/>
  <c r="C9" i="2"/>
  <c r="C6" i="2"/>
</calcChain>
</file>

<file path=xl/sharedStrings.xml><?xml version="1.0" encoding="utf-8"?>
<sst xmlns="http://schemas.openxmlformats.org/spreadsheetml/2006/main" count="115" uniqueCount="60">
  <si>
    <t>Наименование доходов</t>
  </si>
  <si>
    <t>2019 год</t>
  </si>
  <si>
    <t>2020 год</t>
  </si>
  <si>
    <t>2021 год</t>
  </si>
  <si>
    <t>2022 год</t>
  </si>
  <si>
    <t>Оценка поступлений</t>
  </si>
  <si>
    <t>Прогноз</t>
  </si>
  <si>
    <t>Темп роста доходов к предыдущему году, %</t>
  </si>
  <si>
    <t>в том числе:</t>
  </si>
  <si>
    <t>Налоговые  и неналоговые доходы (тыс. рублей)</t>
  </si>
  <si>
    <t>Утверждено            (на 01.10.2019)</t>
  </si>
  <si>
    <t>- налоговые доходы (тыс. рублей)</t>
  </si>
  <si>
    <t>- неналоговые доходы (тыс. рублей)</t>
  </si>
  <si>
    <t>Прогноз поступлений</t>
  </si>
  <si>
    <t>Налоговые и неналоговые доходы</t>
  </si>
  <si>
    <t>безвозмездные поступления от других бюджетов бюджетной системы</t>
  </si>
  <si>
    <t>прочие безвозмездные поступления</t>
  </si>
  <si>
    <t>Всего доходов</t>
  </si>
  <si>
    <t>Утверждено (на 01.10.2019)</t>
  </si>
  <si>
    <t>Удельный вес поступлений (%)</t>
  </si>
  <si>
    <t>Безвозмездные поступления, в т.ч.:</t>
  </si>
  <si>
    <t>налоговые доходы</t>
  </si>
  <si>
    <t>неналоговые доходы</t>
  </si>
  <si>
    <t>- налог на доходы физических лиц</t>
  </si>
  <si>
    <t>- акцизы по подакцизным товарам (продукции), производимым на территории Российской Федерации</t>
  </si>
  <si>
    <t>- налог, взимаемый в связи с применением упрощенной системы налогообложения</t>
  </si>
  <si>
    <t>- единый налог на вмененный доход для отдельных видов деятельности</t>
  </si>
  <si>
    <t>- налог, взимаемый в связи с применением патентной системы налогообложения</t>
  </si>
  <si>
    <t>- налог на имущество физических лиц</t>
  </si>
  <si>
    <t>- земельный налог</t>
  </si>
  <si>
    <t>- государственная пошлина</t>
  </si>
  <si>
    <t>Удельный вес, %</t>
  </si>
  <si>
    <t xml:space="preserve">Утверждено </t>
  </si>
  <si>
    <t>Налоговые доходы - всего, в т.ч.:</t>
  </si>
  <si>
    <t>- платежи  при  пользовании природными  ресурсами</t>
  </si>
  <si>
    <t xml:space="preserve">- доходы от оказания платных услуг (работ) и компенсации затрат государства </t>
  </si>
  <si>
    <t>- доходы от продажи материальных и нематериальных активов</t>
  </si>
  <si>
    <t xml:space="preserve">- штрафы, санкции, возмещения ущерба </t>
  </si>
  <si>
    <t>- прочие неналоговые доходы</t>
  </si>
  <si>
    <t>Неналоговые доходы, в т.ч.:</t>
  </si>
  <si>
    <t xml:space="preserve">- доходы от использования имущества, находящегося в государственной и муниципальной собственности </t>
  </si>
  <si>
    <t xml:space="preserve"> </t>
  </si>
  <si>
    <t>Проект</t>
  </si>
  <si>
    <t>Безвозмездные поступления от других бюджетов бюджетной системы РФ</t>
  </si>
  <si>
    <t>Дотации</t>
  </si>
  <si>
    <t>Темп роста (снижения)к предыдущему году, %</t>
  </si>
  <si>
    <t>Субсидии</t>
  </si>
  <si>
    <t>Субвенции</t>
  </si>
  <si>
    <t>Иные межбюджетные трансферты</t>
  </si>
  <si>
    <t>-</t>
  </si>
  <si>
    <t>Темп роста (снижения) доходов к предыдущему году, %, в том числе:</t>
  </si>
  <si>
    <t>Утверждено на 01.10.19</t>
  </si>
  <si>
    <t>Отчет                   2018 год</t>
  </si>
  <si>
    <t>тыс.руб.</t>
  </si>
  <si>
    <t>Прогноз налоговых доходов на 2020 - 2022 годы</t>
  </si>
  <si>
    <t>Прогноз поступлений доходов на 2020 -2022 годы</t>
  </si>
  <si>
    <t>Прогноз поступлений собственных доходов на 2020 -2022 годы</t>
  </si>
  <si>
    <t>Прогноз неналоговых доходов на 2020 - 2022 годы</t>
  </si>
  <si>
    <t>Ожидаемое</t>
  </si>
  <si>
    <t>Прогноз безвозмездных поступлений от других бюджетов РФ на 2020 -2022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</si>
</sst>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color rgb="FF000000"/>
      <name val="Arial Cyr"/>
      <family val="2"/>
    </font>
    <font>
      <sz val="10"/>
      <color rgb="FF000000"/>
      <name val="Arial Cy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5" fillId="0" borderId="11">
      <alignment horizontal="left" vertical="top" wrapText="1"/>
    </xf>
    <xf numFmtId="49" fontId="15" fillId="0" borderId="11">
      <alignment horizontal="center" vertical="top" shrinkToFit="1"/>
    </xf>
    <xf numFmtId="0" fontId="16" fillId="0" borderId="11">
      <alignment horizontal="center" vertical="top" wrapText="1"/>
    </xf>
    <xf numFmtId="0" fontId="16" fillId="0" borderId="11">
      <alignment horizontal="left" vertical="top" wrapText="1"/>
    </xf>
  </cellStyleXfs>
  <cellXfs count="6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4" fillId="0" borderId="0" xfId="0" applyFont="1"/>
    <xf numFmtId="164" fontId="1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right"/>
    </xf>
  </cellXfs>
  <cellStyles count="5">
    <cellStyle name="xl26" xfId="3"/>
    <cellStyle name="xl29" xfId="2"/>
    <cellStyle name="xl39" xfId="1"/>
    <cellStyle name="xl44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6"/>
  <sheetViews>
    <sheetView workbookViewId="0">
      <selection activeCell="E1" sqref="E1:E1048576"/>
    </sheetView>
  </sheetViews>
  <sheetFormatPr defaultRowHeight="15" x14ac:dyDescent="0.25"/>
  <cols>
    <col min="1" max="1" width="34.28515625" style="35" customWidth="1"/>
    <col min="2" max="2" width="13.85546875" style="35" customWidth="1"/>
    <col min="3" max="3" width="13.140625" style="35" customWidth="1"/>
    <col min="4" max="6" width="11.7109375" style="35" customWidth="1"/>
    <col min="7" max="16384" width="9.140625" style="35"/>
  </cols>
  <sheetData>
    <row r="2" spans="1:6" x14ac:dyDescent="0.25">
      <c r="A2" s="45" t="s">
        <v>56</v>
      </c>
      <c r="B2" s="45"/>
      <c r="C2" s="45"/>
      <c r="D2" s="45"/>
      <c r="E2" s="45"/>
      <c r="F2" s="45"/>
    </row>
    <row r="3" spans="1:6" x14ac:dyDescent="0.25">
      <c r="F3" s="36" t="s">
        <v>53</v>
      </c>
    </row>
    <row r="4" spans="1:6" ht="25.5" customHeight="1" x14ac:dyDescent="0.25">
      <c r="A4" s="42" t="s">
        <v>0</v>
      </c>
      <c r="B4" s="44" t="s">
        <v>1</v>
      </c>
      <c r="C4" s="44"/>
      <c r="D4" s="24" t="s">
        <v>2</v>
      </c>
      <c r="E4" s="24" t="s">
        <v>3</v>
      </c>
      <c r="F4" s="24" t="s">
        <v>4</v>
      </c>
    </row>
    <row r="5" spans="1:6" ht="27.75" customHeight="1" x14ac:dyDescent="0.25">
      <c r="A5" s="43"/>
      <c r="B5" s="24" t="s">
        <v>10</v>
      </c>
      <c r="C5" s="24" t="s">
        <v>5</v>
      </c>
      <c r="D5" s="24" t="s">
        <v>6</v>
      </c>
      <c r="E5" s="24" t="s">
        <v>6</v>
      </c>
      <c r="F5" s="2" t="s">
        <v>6</v>
      </c>
    </row>
    <row r="6" spans="1:6" ht="25.5" x14ac:dyDescent="0.25">
      <c r="A6" s="3" t="s">
        <v>9</v>
      </c>
      <c r="B6" s="5">
        <f t="shared" ref="B6" si="0">B9+B11</f>
        <v>1207724</v>
      </c>
      <c r="C6" s="5">
        <f t="shared" ref="C6:F6" si="1">C9+C11</f>
        <v>1183737.7</v>
      </c>
      <c r="D6" s="5">
        <f t="shared" si="1"/>
        <v>1222537</v>
      </c>
      <c r="E6" s="5">
        <f t="shared" si="1"/>
        <v>1275260.2000000002</v>
      </c>
      <c r="F6" s="5">
        <f t="shared" si="1"/>
        <v>1339305.7</v>
      </c>
    </row>
    <row r="7" spans="1:6" ht="21.75" customHeight="1" x14ac:dyDescent="0.25">
      <c r="A7" s="4" t="s">
        <v>7</v>
      </c>
      <c r="B7" s="5">
        <f>B6/B14*100</f>
        <v>133.17021399764585</v>
      </c>
      <c r="C7" s="5">
        <f>C6/B14*100</f>
        <v>130.52535415879876</v>
      </c>
      <c r="D7" s="6">
        <f>D6/C6*100</f>
        <v>103.27769403644066</v>
      </c>
      <c r="E7" s="6">
        <f>E6/D6*100</f>
        <v>104.3126056716484</v>
      </c>
      <c r="F7" s="6">
        <f>F6/E6*100</f>
        <v>105.02215155777618</v>
      </c>
    </row>
    <row r="8" spans="1:6" ht="21.75" customHeight="1" x14ac:dyDescent="0.25">
      <c r="A8" s="4" t="s">
        <v>8</v>
      </c>
      <c r="B8" s="5"/>
      <c r="C8" s="5"/>
      <c r="D8" s="6"/>
      <c r="E8" s="6"/>
      <c r="F8" s="6"/>
    </row>
    <row r="9" spans="1:6" ht="21.75" customHeight="1" x14ac:dyDescent="0.25">
      <c r="A9" s="3" t="s">
        <v>11</v>
      </c>
      <c r="B9" s="5">
        <v>1088093.3</v>
      </c>
      <c r="C9" s="5">
        <v>1064107</v>
      </c>
      <c r="D9" s="6">
        <v>1123021.6000000001</v>
      </c>
      <c r="E9" s="6">
        <v>1185484.6000000001</v>
      </c>
      <c r="F9" s="6">
        <v>1251587.2</v>
      </c>
    </row>
    <row r="10" spans="1:6" ht="21.75" customHeight="1" x14ac:dyDescent="0.25">
      <c r="A10" s="4" t="s">
        <v>7</v>
      </c>
      <c r="B10" s="5">
        <f>B9/B15*100</f>
        <v>139.49186241179467</v>
      </c>
      <c r="C10" s="5">
        <f>C9/B15*100</f>
        <v>136.41685619737535</v>
      </c>
      <c r="D10" s="6">
        <f>D9/C9*100</f>
        <v>105.53652969109311</v>
      </c>
      <c r="E10" s="6">
        <f>E9/D9*100</f>
        <v>105.56204796060914</v>
      </c>
      <c r="F10" s="6">
        <f>F9/E9*100</f>
        <v>105.57599820360382</v>
      </c>
    </row>
    <row r="11" spans="1:6" ht="21.75" customHeight="1" x14ac:dyDescent="0.25">
      <c r="A11" s="3" t="s">
        <v>12</v>
      </c>
      <c r="B11" s="5">
        <v>119630.7</v>
      </c>
      <c r="C11" s="5">
        <v>119630.7</v>
      </c>
      <c r="D11" s="6">
        <v>99515.4</v>
      </c>
      <c r="E11" s="6">
        <v>89775.6</v>
      </c>
      <c r="F11" s="6">
        <v>87718.5</v>
      </c>
    </row>
    <row r="12" spans="1:6" ht="21.75" customHeight="1" x14ac:dyDescent="0.25">
      <c r="A12" s="4" t="s">
        <v>7</v>
      </c>
      <c r="B12" s="5">
        <f>B11/B16*100</f>
        <v>94.300017814661302</v>
      </c>
      <c r="C12" s="5">
        <f>C11/B16*100</f>
        <v>94.300017814661302</v>
      </c>
      <c r="D12" s="6">
        <f>D11/C11*100</f>
        <v>83.18550338667248</v>
      </c>
      <c r="E12" s="6">
        <f>E11/D11*100</f>
        <v>90.212771088695831</v>
      </c>
      <c r="F12" s="6">
        <f>F11/E11*100</f>
        <v>97.708620159597928</v>
      </c>
    </row>
    <row r="14" spans="1:6" hidden="1" x14ac:dyDescent="0.25">
      <c r="B14" s="5">
        <f>B15+B16</f>
        <v>906902.5</v>
      </c>
    </row>
    <row r="15" spans="1:6" hidden="1" x14ac:dyDescent="0.25">
      <c r="B15" s="5">
        <v>780040.7</v>
      </c>
    </row>
    <row r="16" spans="1:6" hidden="1" x14ac:dyDescent="0.25">
      <c r="B16" s="5">
        <v>126861.8</v>
      </c>
    </row>
  </sheetData>
  <mergeCells count="3">
    <mergeCell ref="A4:A5"/>
    <mergeCell ref="B4:C4"/>
    <mergeCell ref="A2:F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1"/>
  <sheetViews>
    <sheetView workbookViewId="0">
      <selection activeCell="K39" sqref="K39"/>
    </sheetView>
  </sheetViews>
  <sheetFormatPr defaultRowHeight="15" x14ac:dyDescent="0.25"/>
  <cols>
    <col min="1" max="1" width="33.42578125" style="37" customWidth="1"/>
    <col min="2" max="2" width="13.42578125" style="35" customWidth="1"/>
    <col min="3" max="4" width="11.28515625" style="35" customWidth="1"/>
    <col min="5" max="5" width="13.42578125" style="35" customWidth="1"/>
    <col min="6" max="6" width="10.85546875" style="35" customWidth="1"/>
    <col min="7" max="7" width="13.42578125" style="35" customWidth="1"/>
    <col min="8" max="8" width="11.7109375" style="35" customWidth="1"/>
    <col min="9" max="9" width="13.42578125" style="35" customWidth="1"/>
    <col min="10" max="10" width="10.85546875" style="35" customWidth="1"/>
    <col min="11" max="16384" width="9.140625" style="35"/>
  </cols>
  <sheetData>
    <row r="2" spans="1:10" x14ac:dyDescent="0.25">
      <c r="A2" s="45" t="s">
        <v>55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x14ac:dyDescent="0.25">
      <c r="J3" s="36" t="s">
        <v>53</v>
      </c>
    </row>
    <row r="4" spans="1:10" ht="15" customHeight="1" x14ac:dyDescent="0.25">
      <c r="A4" s="46" t="s">
        <v>0</v>
      </c>
      <c r="B4" s="48" t="s">
        <v>1</v>
      </c>
      <c r="C4" s="49"/>
      <c r="D4" s="50"/>
      <c r="E4" s="44" t="s">
        <v>2</v>
      </c>
      <c r="F4" s="44"/>
      <c r="G4" s="44" t="s">
        <v>3</v>
      </c>
      <c r="H4" s="44"/>
      <c r="I4" s="44" t="s">
        <v>4</v>
      </c>
      <c r="J4" s="44"/>
    </row>
    <row r="5" spans="1:10" ht="40.5" customHeight="1" x14ac:dyDescent="0.25">
      <c r="A5" s="47"/>
      <c r="B5" s="24" t="s">
        <v>18</v>
      </c>
      <c r="C5" s="24" t="s">
        <v>19</v>
      </c>
      <c r="D5" s="34" t="s">
        <v>58</v>
      </c>
      <c r="E5" s="24" t="s">
        <v>13</v>
      </c>
      <c r="F5" s="24" t="s">
        <v>19</v>
      </c>
      <c r="G5" s="24" t="s">
        <v>13</v>
      </c>
      <c r="H5" s="24" t="s">
        <v>19</v>
      </c>
      <c r="I5" s="24" t="s">
        <v>13</v>
      </c>
      <c r="J5" s="24" t="s">
        <v>19</v>
      </c>
    </row>
    <row r="6" spans="1:10" x14ac:dyDescent="0.25">
      <c r="A6" s="7" t="s">
        <v>14</v>
      </c>
      <c r="B6" s="6">
        <f>B7+B8</f>
        <v>1207724</v>
      </c>
      <c r="C6" s="9">
        <f>B6/$B$12*100</f>
        <v>37.307558051532027</v>
      </c>
      <c r="D6" s="6">
        <f>D7+D8</f>
        <v>1183737.7</v>
      </c>
      <c r="E6" s="6">
        <f>E7+E8</f>
        <v>1222537</v>
      </c>
      <c r="F6" s="9">
        <f>E6/$E$12*100</f>
        <v>31.849619324550066</v>
      </c>
      <c r="G6" s="6">
        <f>G7+G8</f>
        <v>1275260.2000000002</v>
      </c>
      <c r="H6" s="10">
        <f>G6/$G$12*100</f>
        <v>41.921847125091595</v>
      </c>
      <c r="I6" s="6">
        <f>I7+I8</f>
        <v>1339305.7</v>
      </c>
      <c r="J6" s="10">
        <f>I6/$I$12*100</f>
        <v>44.816662049942138</v>
      </c>
    </row>
    <row r="7" spans="1:10" s="38" customFormat="1" x14ac:dyDescent="0.25">
      <c r="A7" s="13" t="s">
        <v>21</v>
      </c>
      <c r="B7" s="16">
        <v>1088093.3</v>
      </c>
      <c r="C7" s="15">
        <f t="shared" ref="C7:F12" si="0">B7/$B$12*100</f>
        <v>33.612070270387157</v>
      </c>
      <c r="D7" s="16">
        <f>1088093.3-23986.3</f>
        <v>1064107</v>
      </c>
      <c r="E7" s="16">
        <v>1123021.6000000001</v>
      </c>
      <c r="F7" s="15">
        <f t="shared" ref="F7:F11" si="1">E7/$E$12*100</f>
        <v>29.257037172083251</v>
      </c>
      <c r="G7" s="16">
        <v>1185484.6000000001</v>
      </c>
      <c r="H7" s="14">
        <f t="shared" ref="H7:H11" si="2">G7/$G$12*100</f>
        <v>38.97063843939484</v>
      </c>
      <c r="I7" s="16">
        <v>1251587.2</v>
      </c>
      <c r="J7" s="14">
        <f t="shared" ref="J7:J11" si="3">I7/$I$12*100</f>
        <v>41.881372242672704</v>
      </c>
    </row>
    <row r="8" spans="1:10" s="38" customFormat="1" x14ac:dyDescent="0.25">
      <c r="A8" s="13" t="s">
        <v>22</v>
      </c>
      <c r="B8" s="16">
        <v>119630.7</v>
      </c>
      <c r="C8" s="15">
        <f t="shared" si="0"/>
        <v>3.6954877811448745</v>
      </c>
      <c r="D8" s="16">
        <v>119630.7</v>
      </c>
      <c r="E8" s="16">
        <v>99515.4</v>
      </c>
      <c r="F8" s="15">
        <f t="shared" si="1"/>
        <v>2.5925821524668207</v>
      </c>
      <c r="G8" s="16">
        <v>89775.6</v>
      </c>
      <c r="H8" s="14">
        <f t="shared" si="2"/>
        <v>2.9512086856967481</v>
      </c>
      <c r="I8" s="16">
        <v>87718.5</v>
      </c>
      <c r="J8" s="14">
        <f t="shared" si="3"/>
        <v>2.93528980726943</v>
      </c>
    </row>
    <row r="9" spans="1:10" x14ac:dyDescent="0.25">
      <c r="A9" s="7" t="s">
        <v>20</v>
      </c>
      <c r="B9" s="10">
        <f>B10+B11</f>
        <v>2029486</v>
      </c>
      <c r="C9" s="9">
        <f t="shared" si="0"/>
        <v>62.692441948467973</v>
      </c>
      <c r="D9" s="10">
        <f>D10+D11</f>
        <v>2029486</v>
      </c>
      <c r="E9" s="10">
        <f>E10+E11</f>
        <v>2615929.6</v>
      </c>
      <c r="F9" s="9">
        <f t="shared" si="1"/>
        <v>68.150380675449924</v>
      </c>
      <c r="G9" s="10">
        <f>G10+G11</f>
        <v>1766734.1</v>
      </c>
      <c r="H9" s="10">
        <f t="shared" si="2"/>
        <v>58.078152874908405</v>
      </c>
      <c r="I9" s="10">
        <f>I10+I11</f>
        <v>1649104.5</v>
      </c>
      <c r="J9" s="10">
        <f t="shared" si="3"/>
        <v>55.183337950057854</v>
      </c>
    </row>
    <row r="10" spans="1:10" s="38" customFormat="1" ht="24" x14ac:dyDescent="0.25">
      <c r="A10" s="13" t="s">
        <v>15</v>
      </c>
      <c r="B10" s="14">
        <v>2028679.4</v>
      </c>
      <c r="C10" s="15">
        <f t="shared" si="0"/>
        <v>62.667525430849402</v>
      </c>
      <c r="D10" s="14">
        <v>2028679.4</v>
      </c>
      <c r="E10" s="14">
        <v>2615929.6</v>
      </c>
      <c r="F10" s="15">
        <f t="shared" si="1"/>
        <v>68.150380675449924</v>
      </c>
      <c r="G10" s="14">
        <v>1766734.1</v>
      </c>
      <c r="H10" s="14">
        <f t="shared" si="2"/>
        <v>58.078152874908405</v>
      </c>
      <c r="I10" s="14">
        <v>1649104.5</v>
      </c>
      <c r="J10" s="14">
        <f t="shared" si="3"/>
        <v>55.183337950057854</v>
      </c>
    </row>
    <row r="11" spans="1:10" s="38" customFormat="1" x14ac:dyDescent="0.25">
      <c r="A11" s="13" t="s">
        <v>16</v>
      </c>
      <c r="B11" s="14">
        <f>403.3+403.3</f>
        <v>806.6</v>
      </c>
      <c r="C11" s="15">
        <f t="shared" si="0"/>
        <v>2.4916517618566607E-2</v>
      </c>
      <c r="D11" s="14">
        <f>403.3+403.3</f>
        <v>806.6</v>
      </c>
      <c r="E11" s="14">
        <v>0</v>
      </c>
      <c r="F11" s="15">
        <f t="shared" si="1"/>
        <v>0</v>
      </c>
      <c r="G11" s="14">
        <v>0</v>
      </c>
      <c r="H11" s="14">
        <f t="shared" si="2"/>
        <v>0</v>
      </c>
      <c r="I11" s="14">
        <v>0</v>
      </c>
      <c r="J11" s="14">
        <f t="shared" si="3"/>
        <v>0</v>
      </c>
    </row>
    <row r="12" spans="1:10" x14ac:dyDescent="0.25">
      <c r="A12" s="8" t="s">
        <v>17</v>
      </c>
      <c r="B12" s="11">
        <f>B9+B6</f>
        <v>3237210</v>
      </c>
      <c r="C12" s="12">
        <f t="shared" si="0"/>
        <v>100</v>
      </c>
      <c r="D12" s="11">
        <f>D9+D6</f>
        <v>3213223.7</v>
      </c>
      <c r="E12" s="11">
        <f>E9+E6</f>
        <v>3838466.6</v>
      </c>
      <c r="F12" s="12">
        <f t="shared" si="0"/>
        <v>118.57329614081263</v>
      </c>
      <c r="G12" s="11">
        <f>G9+G6</f>
        <v>3041994.3000000003</v>
      </c>
      <c r="H12" s="11">
        <v>100</v>
      </c>
      <c r="I12" s="11">
        <f>I9+I6</f>
        <v>2988410.2</v>
      </c>
      <c r="J12" s="11">
        <v>100</v>
      </c>
    </row>
    <row r="21" spans="2:2" x14ac:dyDescent="0.25">
      <c r="B21" s="39" t="s">
        <v>41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workbookViewId="0">
      <selection activeCell="D14" sqref="D14"/>
    </sheetView>
  </sheetViews>
  <sheetFormatPr defaultRowHeight="15" x14ac:dyDescent="0.25"/>
  <cols>
    <col min="1" max="1" width="21.42578125" style="35" customWidth="1"/>
    <col min="2" max="16384" width="9.140625" style="35"/>
  </cols>
  <sheetData>
    <row r="2" spans="1:10" x14ac:dyDescent="0.25">
      <c r="A2" s="45" t="s">
        <v>54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x14ac:dyDescent="0.25">
      <c r="J3" s="38" t="s">
        <v>53</v>
      </c>
    </row>
    <row r="4" spans="1:10" x14ac:dyDescent="0.25">
      <c r="A4" s="44" t="s">
        <v>0</v>
      </c>
      <c r="B4" s="48" t="s">
        <v>1</v>
      </c>
      <c r="C4" s="49"/>
      <c r="D4" s="50"/>
      <c r="E4" s="44" t="s">
        <v>2</v>
      </c>
      <c r="F4" s="44"/>
      <c r="G4" s="44" t="s">
        <v>3</v>
      </c>
      <c r="H4" s="44"/>
      <c r="I4" s="44" t="s">
        <v>4</v>
      </c>
      <c r="J4" s="44"/>
    </row>
    <row r="5" spans="1:10" ht="40.5" customHeight="1" x14ac:dyDescent="0.25">
      <c r="A5" s="44"/>
      <c r="B5" s="24" t="s">
        <v>32</v>
      </c>
      <c r="C5" s="24" t="s">
        <v>31</v>
      </c>
      <c r="D5" s="41" t="s">
        <v>58</v>
      </c>
      <c r="E5" s="24" t="s">
        <v>13</v>
      </c>
      <c r="F5" s="24" t="s">
        <v>31</v>
      </c>
      <c r="G5" s="24" t="s">
        <v>13</v>
      </c>
      <c r="H5" s="24" t="s">
        <v>31</v>
      </c>
      <c r="I5" s="24" t="s">
        <v>13</v>
      </c>
      <c r="J5" s="24" t="s">
        <v>31</v>
      </c>
    </row>
    <row r="6" spans="1:10" ht="22.5" x14ac:dyDescent="0.25">
      <c r="A6" s="17" t="s">
        <v>33</v>
      </c>
      <c r="B6" s="23">
        <f>SUM(B7:B14)</f>
        <v>1088093.3</v>
      </c>
      <c r="C6" s="18">
        <v>100</v>
      </c>
      <c r="D6" s="23">
        <f>SUM(D7:D14)</f>
        <v>1064107</v>
      </c>
      <c r="E6" s="19">
        <f>SUM(E7:E14)</f>
        <v>1123021.5999999999</v>
      </c>
      <c r="F6" s="18">
        <v>100</v>
      </c>
      <c r="G6" s="19">
        <f>SUM(G7:G14)</f>
        <v>1185484.5999999999</v>
      </c>
      <c r="H6" s="20">
        <v>100</v>
      </c>
      <c r="I6" s="19">
        <f>SUM(I7:I14)</f>
        <v>1251587.1999999997</v>
      </c>
      <c r="J6" s="20">
        <v>100</v>
      </c>
    </row>
    <row r="7" spans="1:10" ht="22.5" x14ac:dyDescent="0.25">
      <c r="A7" s="17" t="s">
        <v>23</v>
      </c>
      <c r="B7" s="20">
        <v>964387.3</v>
      </c>
      <c r="C7" s="18">
        <f t="shared" ref="C7:C14" si="0">B7/$B$6*100</f>
        <v>88.630938174143708</v>
      </c>
      <c r="D7" s="20">
        <f>964387.3-23986.3</f>
        <v>940401</v>
      </c>
      <c r="E7" s="20">
        <v>1005400.2</v>
      </c>
      <c r="F7" s="20">
        <f t="shared" ref="F7:F14" si="1">E7/$E$6*100</f>
        <v>89.526345708755741</v>
      </c>
      <c r="G7" s="20">
        <v>1065672.6000000001</v>
      </c>
      <c r="H7" s="20">
        <f>G7/$G$6*100</f>
        <v>89.893415739015097</v>
      </c>
      <c r="I7" s="20">
        <v>1129535.3999999999</v>
      </c>
      <c r="J7" s="20">
        <f>I7/$I$6*100</f>
        <v>90.248238396813278</v>
      </c>
    </row>
    <row r="8" spans="1:10" ht="56.25" x14ac:dyDescent="0.25">
      <c r="A8" s="17" t="s">
        <v>24</v>
      </c>
      <c r="B8" s="20">
        <v>11704.5</v>
      </c>
      <c r="C8" s="18">
        <f t="shared" si="0"/>
        <v>1.0756890057130211</v>
      </c>
      <c r="D8" s="20">
        <v>11704.5</v>
      </c>
      <c r="E8" s="20">
        <v>11707</v>
      </c>
      <c r="F8" s="20">
        <f t="shared" si="1"/>
        <v>1.0424554612306658</v>
      </c>
      <c r="G8" s="20">
        <v>12175.2</v>
      </c>
      <c r="H8" s="20">
        <f t="shared" ref="H8:H14" si="2">G8/$G$6*100</f>
        <v>1.0270230418851498</v>
      </c>
      <c r="I8" s="20">
        <v>12662.2</v>
      </c>
      <c r="J8" s="20">
        <f t="shared" ref="J8:J14" si="3">I8/$I$6*100</f>
        <v>1.011691394734622</v>
      </c>
    </row>
    <row r="9" spans="1:10" ht="33.75" x14ac:dyDescent="0.25">
      <c r="A9" s="17" t="s">
        <v>25</v>
      </c>
      <c r="B9" s="20">
        <v>65991.5</v>
      </c>
      <c r="C9" s="18">
        <f t="shared" si="0"/>
        <v>6.0648751352480526</v>
      </c>
      <c r="D9" s="20">
        <v>65991.5</v>
      </c>
      <c r="E9" s="20">
        <v>66346.5</v>
      </c>
      <c r="F9" s="20">
        <f t="shared" si="1"/>
        <v>5.90785609110279</v>
      </c>
      <c r="G9" s="20">
        <v>67673.399999999994</v>
      </c>
      <c r="H9" s="20">
        <f t="shared" si="2"/>
        <v>5.7085009792619834</v>
      </c>
      <c r="I9" s="20">
        <v>69026.899999999994</v>
      </c>
      <c r="J9" s="20">
        <f t="shared" si="3"/>
        <v>5.5151490842987219</v>
      </c>
    </row>
    <row r="10" spans="1:10" ht="45" x14ac:dyDescent="0.25">
      <c r="A10" s="17" t="s">
        <v>26</v>
      </c>
      <c r="B10" s="20">
        <v>12107.8</v>
      </c>
      <c r="C10" s="18">
        <f t="shared" si="0"/>
        <v>1.1127538419729264</v>
      </c>
      <c r="D10" s="20">
        <v>12107.8</v>
      </c>
      <c r="E10" s="20">
        <v>9714.5</v>
      </c>
      <c r="F10" s="20">
        <f t="shared" si="1"/>
        <v>0.86503233775735056</v>
      </c>
      <c r="G10" s="20">
        <v>9811.7000000000007</v>
      </c>
      <c r="H10" s="20">
        <f t="shared" si="2"/>
        <v>0.82765309646367413</v>
      </c>
      <c r="I10" s="20">
        <v>9909.7999999999993</v>
      </c>
      <c r="J10" s="20">
        <f t="shared" si="3"/>
        <v>0.79177863116529168</v>
      </c>
    </row>
    <row r="11" spans="1:10" ht="33.75" x14ac:dyDescent="0.25">
      <c r="A11" s="17" t="s">
        <v>27</v>
      </c>
      <c r="B11" s="20">
        <v>3006.3</v>
      </c>
      <c r="C11" s="18">
        <f t="shared" si="0"/>
        <v>0.27629064529668551</v>
      </c>
      <c r="D11" s="20">
        <v>3006.3</v>
      </c>
      <c r="E11" s="20">
        <v>3008.4</v>
      </c>
      <c r="F11" s="20">
        <f t="shared" si="1"/>
        <v>0.26788442893707481</v>
      </c>
      <c r="G11" s="20">
        <v>3038.5</v>
      </c>
      <c r="H11" s="20">
        <f t="shared" si="2"/>
        <v>0.25630868591629113</v>
      </c>
      <c r="I11" s="20">
        <v>3068.9</v>
      </c>
      <c r="J11" s="20">
        <f t="shared" si="3"/>
        <v>0.24520065401755473</v>
      </c>
    </row>
    <row r="12" spans="1:10" ht="22.5" x14ac:dyDescent="0.25">
      <c r="A12" s="17" t="s">
        <v>28</v>
      </c>
      <c r="B12" s="20">
        <v>16867.2</v>
      </c>
      <c r="C12" s="18">
        <f t="shared" si="0"/>
        <v>1.5501611856262694</v>
      </c>
      <c r="D12" s="20">
        <v>12682.7</v>
      </c>
      <c r="E12" s="20">
        <v>14176.3</v>
      </c>
      <c r="F12" s="20">
        <f t="shared" si="1"/>
        <v>1.2623354706623631</v>
      </c>
      <c r="G12" s="20">
        <v>14318.1</v>
      </c>
      <c r="H12" s="20">
        <f t="shared" si="2"/>
        <v>1.2077845633760238</v>
      </c>
      <c r="I12" s="20">
        <v>14461.2</v>
      </c>
      <c r="J12" s="20">
        <f t="shared" si="3"/>
        <v>1.1554288826220023</v>
      </c>
    </row>
    <row r="13" spans="1:10" x14ac:dyDescent="0.25">
      <c r="A13" s="17" t="s">
        <v>29</v>
      </c>
      <c r="B13" s="20">
        <v>2324.9</v>
      </c>
      <c r="C13" s="18">
        <f t="shared" si="0"/>
        <v>0.21366733900484453</v>
      </c>
      <c r="D13" s="20">
        <v>6509.4</v>
      </c>
      <c r="E13" s="20">
        <v>2136.8000000000002</v>
      </c>
      <c r="F13" s="20">
        <f t="shared" si="1"/>
        <v>0.19027238656852197</v>
      </c>
      <c r="G13" s="20">
        <v>2158.1999999999998</v>
      </c>
      <c r="H13" s="20">
        <f t="shared" si="2"/>
        <v>0.18205213294208969</v>
      </c>
      <c r="I13" s="20">
        <v>2179.8000000000002</v>
      </c>
      <c r="J13" s="20">
        <f t="shared" si="3"/>
        <v>0.17416285497326919</v>
      </c>
    </row>
    <row r="14" spans="1:10" x14ac:dyDescent="0.25">
      <c r="A14" s="17" t="s">
        <v>30</v>
      </c>
      <c r="B14" s="20">
        <v>11703.8</v>
      </c>
      <c r="C14" s="18">
        <f t="shared" si="0"/>
        <v>1.075624672994494</v>
      </c>
      <c r="D14" s="20">
        <v>11703.8</v>
      </c>
      <c r="E14" s="20">
        <v>10531.9</v>
      </c>
      <c r="F14" s="20">
        <f t="shared" si="1"/>
        <v>0.93781811498549994</v>
      </c>
      <c r="G14" s="20">
        <v>10636.9</v>
      </c>
      <c r="H14" s="20">
        <f t="shared" si="2"/>
        <v>0.89726176113970624</v>
      </c>
      <c r="I14" s="20">
        <v>10743</v>
      </c>
      <c r="J14" s="20">
        <f t="shared" si="3"/>
        <v>0.8583501013752779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G30" sqref="G30"/>
    </sheetView>
  </sheetViews>
  <sheetFormatPr defaultRowHeight="15" x14ac:dyDescent="0.25"/>
  <cols>
    <col min="1" max="1" width="15.42578125" customWidth="1"/>
    <col min="4" max="4" width="10.85546875" style="25" customWidth="1"/>
  </cols>
  <sheetData>
    <row r="1" spans="1:10" s="25" customFormat="1" x14ac:dyDescent="0.25"/>
    <row r="2" spans="1:10" s="25" customFormat="1" x14ac:dyDescent="0.25">
      <c r="A2" s="45" t="s">
        <v>57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s="25" customFormat="1" x14ac:dyDescent="0.25">
      <c r="A3" s="35"/>
      <c r="B3" s="35"/>
      <c r="C3" s="35"/>
      <c r="D3" s="35"/>
      <c r="E3" s="35"/>
      <c r="F3" s="35"/>
      <c r="G3" s="35"/>
      <c r="H3" s="35"/>
      <c r="I3" s="35"/>
      <c r="J3" s="38" t="s">
        <v>53</v>
      </c>
    </row>
    <row r="4" spans="1:10" ht="15" customHeight="1" x14ac:dyDescent="0.25">
      <c r="A4" s="44" t="s">
        <v>0</v>
      </c>
      <c r="B4" s="51" t="s">
        <v>1</v>
      </c>
      <c r="C4" s="52"/>
      <c r="D4" s="53"/>
      <c r="E4" s="44" t="s">
        <v>2</v>
      </c>
      <c r="F4" s="44"/>
      <c r="G4" s="44" t="s">
        <v>3</v>
      </c>
      <c r="H4" s="44"/>
      <c r="I4" s="44" t="s">
        <v>4</v>
      </c>
      <c r="J4" s="44"/>
    </row>
    <row r="5" spans="1:10" ht="22.5" customHeight="1" x14ac:dyDescent="0.25">
      <c r="A5" s="44"/>
      <c r="B5" s="1" t="s">
        <v>32</v>
      </c>
      <c r="C5" s="1" t="s">
        <v>31</v>
      </c>
      <c r="D5" s="34" t="s">
        <v>58</v>
      </c>
      <c r="E5" s="1" t="s">
        <v>13</v>
      </c>
      <c r="F5" s="1" t="s">
        <v>31</v>
      </c>
      <c r="G5" s="1" t="s">
        <v>13</v>
      </c>
      <c r="H5" s="1" t="s">
        <v>31</v>
      </c>
      <c r="I5" s="1" t="s">
        <v>13</v>
      </c>
      <c r="J5" s="1" t="s">
        <v>31</v>
      </c>
    </row>
    <row r="6" spans="1:10" ht="24" x14ac:dyDescent="0.25">
      <c r="A6" s="21" t="s">
        <v>39</v>
      </c>
      <c r="B6" s="6">
        <f>SUM(B7:B12)</f>
        <v>119630.69999999998</v>
      </c>
      <c r="C6" s="9">
        <v>100</v>
      </c>
      <c r="D6" s="6">
        <f>SUM(D7:D12)</f>
        <v>119630.69999999998</v>
      </c>
      <c r="E6" s="6">
        <f>SUM(E7:E12)</f>
        <v>99515.4</v>
      </c>
      <c r="F6" s="9">
        <v>100</v>
      </c>
      <c r="G6" s="6">
        <f>SUM(G7:G12)</f>
        <v>89775.599999999991</v>
      </c>
      <c r="H6" s="9">
        <v>100</v>
      </c>
      <c r="I6" s="6">
        <f>SUM(I7:I12)</f>
        <v>87718.5</v>
      </c>
      <c r="J6" s="9">
        <v>100</v>
      </c>
    </row>
    <row r="7" spans="1:10" ht="84" x14ac:dyDescent="0.25">
      <c r="A7" s="22" t="s">
        <v>40</v>
      </c>
      <c r="B7" s="9">
        <v>60257.7</v>
      </c>
      <c r="C7" s="18">
        <f>B7/$B$6*100</f>
        <v>50.369762945464672</v>
      </c>
      <c r="D7" s="9">
        <v>60257.7</v>
      </c>
      <c r="E7" s="10">
        <v>73998</v>
      </c>
      <c r="F7" s="20">
        <f t="shared" ref="F7:F12" si="0">E7/$E$6*100</f>
        <v>74.358340518150968</v>
      </c>
      <c r="G7" s="10">
        <v>76541.8</v>
      </c>
      <c r="H7" s="20">
        <f>G7/$G$6*100</f>
        <v>85.259023609978669</v>
      </c>
      <c r="I7" s="10">
        <v>76541.899999999994</v>
      </c>
      <c r="J7" s="20">
        <f>I7/$I$6*100</f>
        <v>87.25856005289647</v>
      </c>
    </row>
    <row r="8" spans="1:10" ht="48" x14ac:dyDescent="0.25">
      <c r="A8" s="22" t="s">
        <v>34</v>
      </c>
      <c r="B8" s="9">
        <v>2211.6</v>
      </c>
      <c r="C8" s="18">
        <f t="shared" ref="C8:C11" si="1">B8/$B$6*100</f>
        <v>1.8486893414483074</v>
      </c>
      <c r="D8" s="9">
        <v>2211.6</v>
      </c>
      <c r="E8" s="10">
        <v>3949.2</v>
      </c>
      <c r="F8" s="20">
        <f t="shared" si="0"/>
        <v>3.9684310167069623</v>
      </c>
      <c r="G8" s="10">
        <v>4083.4</v>
      </c>
      <c r="H8" s="20">
        <f t="shared" ref="H8:H12" si="2">G8/$G$6*100</f>
        <v>4.5484519178930585</v>
      </c>
      <c r="I8" s="10">
        <v>4246.6000000000004</v>
      </c>
      <c r="J8" s="20">
        <f t="shared" ref="J8:J12" si="3">I8/$I$6*100</f>
        <v>4.8411680546292972</v>
      </c>
    </row>
    <row r="9" spans="1:10" ht="60" x14ac:dyDescent="0.25">
      <c r="A9" s="22" t="s">
        <v>35</v>
      </c>
      <c r="B9" s="9">
        <v>3865</v>
      </c>
      <c r="C9" s="18">
        <f t="shared" si="1"/>
        <v>3.2307760466167972</v>
      </c>
      <c r="D9" s="9">
        <v>3865</v>
      </c>
      <c r="E9" s="10">
        <v>0</v>
      </c>
      <c r="F9" s="20">
        <f t="shared" si="0"/>
        <v>0</v>
      </c>
      <c r="G9" s="10">
        <v>0</v>
      </c>
      <c r="H9" s="20">
        <f t="shared" si="2"/>
        <v>0</v>
      </c>
      <c r="I9" s="10">
        <v>0</v>
      </c>
      <c r="J9" s="20">
        <f t="shared" si="3"/>
        <v>0</v>
      </c>
    </row>
    <row r="10" spans="1:10" ht="60" x14ac:dyDescent="0.25">
      <c r="A10" s="22" t="s">
        <v>36</v>
      </c>
      <c r="B10" s="9">
        <v>44867.199999999997</v>
      </c>
      <c r="C10" s="18">
        <f t="shared" si="1"/>
        <v>37.504754214428239</v>
      </c>
      <c r="D10" s="9">
        <v>44867.199999999997</v>
      </c>
      <c r="E10" s="10">
        <v>21568.2</v>
      </c>
      <c r="F10" s="20">
        <f t="shared" si="0"/>
        <v>21.673228465142081</v>
      </c>
      <c r="G10" s="10">
        <v>9150.4</v>
      </c>
      <c r="H10" s="20">
        <f t="shared" si="2"/>
        <v>10.192524472128285</v>
      </c>
      <c r="I10" s="10">
        <v>6930</v>
      </c>
      <c r="J10" s="20">
        <f t="shared" si="3"/>
        <v>7.9002718924742217</v>
      </c>
    </row>
    <row r="11" spans="1:10" ht="36" x14ac:dyDescent="0.25">
      <c r="A11" s="22" t="s">
        <v>37</v>
      </c>
      <c r="B11" s="9">
        <v>8429.2000000000007</v>
      </c>
      <c r="C11" s="18">
        <f t="shared" si="1"/>
        <v>7.046017452041994</v>
      </c>
      <c r="D11" s="9">
        <v>8429.2000000000007</v>
      </c>
      <c r="E11" s="10">
        <v>0</v>
      </c>
      <c r="F11" s="20">
        <f t="shared" si="0"/>
        <v>0</v>
      </c>
      <c r="G11" s="10">
        <v>0</v>
      </c>
      <c r="H11" s="20">
        <f t="shared" si="2"/>
        <v>0</v>
      </c>
      <c r="I11" s="10">
        <v>0</v>
      </c>
      <c r="J11" s="20">
        <f t="shared" si="3"/>
        <v>0</v>
      </c>
    </row>
    <row r="12" spans="1:10" ht="36" x14ac:dyDescent="0.25">
      <c r="A12" s="22" t="s">
        <v>38</v>
      </c>
      <c r="B12" s="9">
        <v>0</v>
      </c>
      <c r="C12" s="18">
        <f>B12/$B$6*100</f>
        <v>0</v>
      </c>
      <c r="D12" s="9">
        <v>0</v>
      </c>
      <c r="E12" s="10">
        <v>0</v>
      </c>
      <c r="F12" s="20">
        <f t="shared" si="0"/>
        <v>0</v>
      </c>
      <c r="G12" s="10">
        <v>0</v>
      </c>
      <c r="H12" s="20">
        <f t="shared" si="2"/>
        <v>0</v>
      </c>
      <c r="I12" s="10">
        <v>0</v>
      </c>
      <c r="J12" s="20">
        <f t="shared" si="3"/>
        <v>0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5"/>
  <sheetViews>
    <sheetView tabSelected="1" workbookViewId="0">
      <selection activeCell="K27" sqref="K27"/>
    </sheetView>
  </sheetViews>
  <sheetFormatPr defaultRowHeight="15" x14ac:dyDescent="0.25"/>
  <cols>
    <col min="1" max="1" width="32.28515625" customWidth="1"/>
    <col min="2" max="2" width="14.28515625" style="25" hidden="1" customWidth="1"/>
    <col min="3" max="3" width="13.7109375" customWidth="1"/>
    <col min="4" max="4" width="13.7109375" style="25" customWidth="1"/>
    <col min="5" max="7" width="13.7109375" customWidth="1"/>
  </cols>
  <sheetData>
    <row r="2" spans="1:7" x14ac:dyDescent="0.25">
      <c r="A2" s="45" t="s">
        <v>59</v>
      </c>
      <c r="B2" s="45"/>
      <c r="C2" s="45"/>
      <c r="D2" s="45"/>
      <c r="E2" s="45"/>
      <c r="F2" s="45"/>
      <c r="G2" s="45"/>
    </row>
    <row r="3" spans="1:7" x14ac:dyDescent="0.25">
      <c r="A3" s="60" t="s">
        <v>53</v>
      </c>
      <c r="B3" s="60"/>
      <c r="C3" s="60"/>
      <c r="D3" s="60"/>
      <c r="E3" s="60"/>
      <c r="F3" s="60"/>
      <c r="G3" s="60"/>
    </row>
    <row r="4" spans="1:7" ht="15" customHeight="1" x14ac:dyDescent="0.25">
      <c r="A4" s="54" t="s">
        <v>0</v>
      </c>
      <c r="B4" s="58" t="s">
        <v>52</v>
      </c>
      <c r="C4" s="55" t="s">
        <v>1</v>
      </c>
      <c r="D4" s="57"/>
      <c r="E4" s="55" t="s">
        <v>42</v>
      </c>
      <c r="F4" s="56"/>
      <c r="G4" s="57"/>
    </row>
    <row r="5" spans="1:7" ht="24" x14ac:dyDescent="0.25">
      <c r="A5" s="54"/>
      <c r="B5" s="59"/>
      <c r="C5" s="26" t="s">
        <v>51</v>
      </c>
      <c r="D5" s="40" t="s">
        <v>58</v>
      </c>
      <c r="E5" s="27" t="s">
        <v>2</v>
      </c>
      <c r="F5" s="27" t="s">
        <v>3</v>
      </c>
      <c r="G5" s="27" t="s">
        <v>4</v>
      </c>
    </row>
    <row r="6" spans="1:7" ht="24" x14ac:dyDescent="0.25">
      <c r="A6" s="28" t="s">
        <v>43</v>
      </c>
      <c r="B6" s="6">
        <f>B8+B10+B12+B14</f>
        <v>1502405.4</v>
      </c>
      <c r="C6" s="6">
        <f>C8+C10+C12+C14</f>
        <v>2028679.4000000001</v>
      </c>
      <c r="D6" s="6">
        <f>D8+D10+D12+D14</f>
        <v>2028679.4000000001</v>
      </c>
      <c r="E6" s="6">
        <f t="shared" ref="E6:G6" si="0">E8+E10+E12+E14</f>
        <v>2615929.6</v>
      </c>
      <c r="F6" s="6">
        <f t="shared" si="0"/>
        <v>1766734.1</v>
      </c>
      <c r="G6" s="6">
        <f t="shared" si="0"/>
        <v>1649104.5</v>
      </c>
    </row>
    <row r="7" spans="1:7" ht="24" x14ac:dyDescent="0.25">
      <c r="A7" s="29" t="s">
        <v>50</v>
      </c>
      <c r="B7" s="32"/>
      <c r="C7" s="30">
        <f>C6/B6*100-100</f>
        <v>35.028761211854032</v>
      </c>
      <c r="D7" s="30">
        <f>C7</f>
        <v>35.028761211854032</v>
      </c>
      <c r="E7" s="30">
        <f>E6/C6*100-100</f>
        <v>28.947412784888513</v>
      </c>
      <c r="F7" s="30">
        <f>F6/E6*100-100</f>
        <v>-32.462475289854893</v>
      </c>
      <c r="G7" s="30">
        <f>G6/F6*100-100</f>
        <v>-6.6580251097208247</v>
      </c>
    </row>
    <row r="8" spans="1:7" x14ac:dyDescent="0.25">
      <c r="A8" s="28" t="s">
        <v>44</v>
      </c>
      <c r="B8" s="33">
        <v>424268.5</v>
      </c>
      <c r="C8" s="5">
        <v>444705.9</v>
      </c>
      <c r="D8" s="5">
        <v>444705.9</v>
      </c>
      <c r="E8" s="5">
        <v>444736</v>
      </c>
      <c r="F8" s="5">
        <v>334998</v>
      </c>
      <c r="G8" s="5">
        <v>357522</v>
      </c>
    </row>
    <row r="9" spans="1:7" ht="24" x14ac:dyDescent="0.25">
      <c r="A9" s="29" t="s">
        <v>45</v>
      </c>
      <c r="B9" s="32"/>
      <c r="C9" s="30">
        <f>C8/B8*100-100</f>
        <v>4.8170910637956865</v>
      </c>
      <c r="D9" s="30">
        <f>C9</f>
        <v>4.8170910637956865</v>
      </c>
      <c r="E9" s="30">
        <f>E8/C8*100-100</f>
        <v>6.7685182499275243E-3</v>
      </c>
      <c r="F9" s="30">
        <f>F8/E8*100-100</f>
        <v>-24.674863289681966</v>
      </c>
      <c r="G9" s="30">
        <f>G8/F8*100-100</f>
        <v>6.7236222305804745</v>
      </c>
    </row>
    <row r="10" spans="1:7" x14ac:dyDescent="0.25">
      <c r="A10" s="28" t="s">
        <v>46</v>
      </c>
      <c r="B10" s="33">
        <v>128082.4</v>
      </c>
      <c r="C10" s="5">
        <v>509985.7</v>
      </c>
      <c r="D10" s="5">
        <v>509985.7</v>
      </c>
      <c r="E10" s="5">
        <v>1021138.6</v>
      </c>
      <c r="F10" s="5">
        <v>247457.9</v>
      </c>
      <c r="G10" s="5">
        <v>64689.4</v>
      </c>
    </row>
    <row r="11" spans="1:7" ht="24" x14ac:dyDescent="0.25">
      <c r="A11" s="29" t="s">
        <v>45</v>
      </c>
      <c r="B11" s="32"/>
      <c r="C11" s="5">
        <f>C10/B10*100-100</f>
        <v>298.17000618351938</v>
      </c>
      <c r="D11" s="5">
        <f>C11</f>
        <v>298.17000618351938</v>
      </c>
      <c r="E11" s="30">
        <f>E10/C10*100-100</f>
        <v>100.22886916240986</v>
      </c>
      <c r="F11" s="30">
        <f>F10/E10*100-100</f>
        <v>-75.766472837281839</v>
      </c>
      <c r="G11" s="30">
        <f>G10/F10*100-100</f>
        <v>-73.85842197804152</v>
      </c>
    </row>
    <row r="12" spans="1:7" x14ac:dyDescent="0.25">
      <c r="A12" s="28" t="s">
        <v>47</v>
      </c>
      <c r="B12" s="33">
        <v>944167</v>
      </c>
      <c r="C12" s="5">
        <v>1028143</v>
      </c>
      <c r="D12" s="5">
        <v>1028143</v>
      </c>
      <c r="E12" s="5">
        <v>1150055</v>
      </c>
      <c r="F12" s="5">
        <v>1184278.2</v>
      </c>
      <c r="G12" s="5">
        <v>1226893.1000000001</v>
      </c>
    </row>
    <row r="13" spans="1:7" ht="24" x14ac:dyDescent="0.25">
      <c r="A13" s="29" t="s">
        <v>45</v>
      </c>
      <c r="B13" s="32"/>
      <c r="C13" s="30">
        <f>C12/B12*100-100</f>
        <v>8.89418926948305</v>
      </c>
      <c r="D13" s="30">
        <f>C13</f>
        <v>8.89418926948305</v>
      </c>
      <c r="E13" s="30">
        <f>E12/C12*100-100</f>
        <v>11.857494531402722</v>
      </c>
      <c r="F13" s="30">
        <f>F12/E12*100-100</f>
        <v>2.9757881144814746</v>
      </c>
      <c r="G13" s="30">
        <f>G12/F12*100-100</f>
        <v>3.5983859197948647</v>
      </c>
    </row>
    <row r="14" spans="1:7" x14ac:dyDescent="0.25">
      <c r="A14" s="28" t="s">
        <v>48</v>
      </c>
      <c r="B14" s="33">
        <v>5887.5</v>
      </c>
      <c r="C14" s="5">
        <v>45844.800000000003</v>
      </c>
      <c r="D14" s="5">
        <v>45844.800000000003</v>
      </c>
      <c r="E14" s="5">
        <v>0</v>
      </c>
      <c r="F14" s="5">
        <v>0</v>
      </c>
      <c r="G14" s="5">
        <v>0</v>
      </c>
    </row>
    <row r="15" spans="1:7" ht="24" x14ac:dyDescent="0.25">
      <c r="A15" s="29" t="s">
        <v>45</v>
      </c>
      <c r="B15" s="32"/>
      <c r="C15" s="5">
        <f>C14/B14*100-100</f>
        <v>678.6802547770701</v>
      </c>
      <c r="D15" s="5">
        <f>C15</f>
        <v>678.6802547770701</v>
      </c>
      <c r="E15" s="31" t="s">
        <v>49</v>
      </c>
      <c r="F15" s="31" t="s">
        <v>49</v>
      </c>
      <c r="G15" s="31" t="s">
        <v>49</v>
      </c>
    </row>
  </sheetData>
  <mergeCells count="6">
    <mergeCell ref="A4:A5"/>
    <mergeCell ref="E4:G4"/>
    <mergeCell ref="B4:B5"/>
    <mergeCell ref="A2:G2"/>
    <mergeCell ref="A3:G3"/>
    <mergeCell ref="C4:D4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Динамика собств</vt:lpstr>
      <vt:lpstr>Доходы</vt:lpstr>
      <vt:lpstr>налоговые</vt:lpstr>
      <vt:lpstr>неналоговые</vt:lpstr>
      <vt:lpstr>Безвозмездные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Windows User</cp:lastModifiedBy>
  <cp:lastPrinted>2019-11-20T10:11:12Z</cp:lastPrinted>
  <dcterms:created xsi:type="dcterms:W3CDTF">2019-10-26T19:01:34Z</dcterms:created>
  <dcterms:modified xsi:type="dcterms:W3CDTF">2019-11-20T12:13:02Z</dcterms:modified>
</cp:coreProperties>
</file>