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70" yWindow="735" windowWidth="27495" windowHeight="11325" activeTab="1"/>
  </bookViews>
  <sheets>
    <sheet name="доходы" sheetId="3" r:id="rId1"/>
    <sheet name="расходы" sheetId="2" r:id="rId2"/>
  </sheets>
  <definedNames>
    <definedName name="_xlnm.Print_Titles" localSheetId="0">доходы!$6:$7</definedName>
    <definedName name="_xlnm.Print_Titles" localSheetId="1">расходы!$6:$7</definedName>
  </definedNames>
  <calcPr calcId="145621"/>
</workbook>
</file>

<file path=xl/calcChain.xml><?xml version="1.0" encoding="utf-8"?>
<calcChain xmlns="http://schemas.openxmlformats.org/spreadsheetml/2006/main">
  <c r="E37" i="3" l="1"/>
  <c r="E36" i="3"/>
  <c r="H422" i="2"/>
  <c r="E20" i="3" l="1"/>
  <c r="B21" i="3"/>
  <c r="E10" i="3"/>
  <c r="E35" i="3" l="1"/>
  <c r="E34" i="3"/>
  <c r="E33" i="3"/>
  <c r="E32" i="3"/>
  <c r="E31" i="3"/>
  <c r="E30" i="3"/>
  <c r="E23" i="3"/>
  <c r="E24" i="3"/>
  <c r="E25" i="3"/>
  <c r="E26" i="3"/>
  <c r="E27" i="3"/>
  <c r="E22" i="3"/>
  <c r="E18" i="3"/>
  <c r="E19" i="3"/>
  <c r="E17" i="3"/>
  <c r="E14" i="3"/>
  <c r="E15" i="3"/>
  <c r="E13" i="3"/>
  <c r="E11" i="3"/>
  <c r="E29" i="3" l="1"/>
  <c r="E28" i="3" s="1"/>
  <c r="C29" i="3"/>
  <c r="C28" i="3" s="1"/>
  <c r="E21" i="3" l="1"/>
  <c r="B29" i="3"/>
  <c r="B28" i="3" s="1"/>
  <c r="D29" i="3"/>
  <c r="D28" i="3" s="1"/>
  <c r="D21" i="3" l="1"/>
  <c r="C21" i="3"/>
  <c r="C16" i="3"/>
  <c r="D16" i="3"/>
  <c r="E16" i="3"/>
  <c r="B16" i="3"/>
  <c r="C12" i="3"/>
  <c r="D12" i="3"/>
  <c r="E12" i="3"/>
  <c r="B12" i="3"/>
  <c r="B9" i="3" s="1"/>
  <c r="B8" i="3" s="1"/>
  <c r="B38" i="3" s="1"/>
  <c r="C9" i="3" l="1"/>
  <c r="C8" i="3" s="1"/>
  <c r="C38" i="3" s="1"/>
  <c r="D9" i="3"/>
  <c r="D8" i="3" s="1"/>
  <c r="D38" i="3" s="1"/>
  <c r="E9" i="3"/>
  <c r="E8" i="3" s="1"/>
  <c r="E38" i="3" s="1"/>
  <c r="H45" i="2" l="1"/>
  <c r="H423" i="2"/>
  <c r="H419" i="2"/>
  <c r="H418" i="2"/>
  <c r="H417" i="2"/>
  <c r="H416" i="2"/>
  <c r="H415" i="2"/>
  <c r="H414" i="2"/>
  <c r="H413" i="2"/>
  <c r="H412" i="2"/>
  <c r="H410" i="2"/>
  <c r="H409" i="2"/>
  <c r="H408" i="2"/>
  <c r="H407" i="2"/>
  <c r="H406" i="2"/>
  <c r="H403" i="2"/>
  <c r="H402" i="2"/>
  <c r="H401" i="2"/>
  <c r="H400" i="2"/>
  <c r="H399" i="2"/>
  <c r="H398" i="2"/>
  <c r="H397" i="2"/>
  <c r="H396" i="2"/>
  <c r="H395" i="2"/>
  <c r="H392" i="2"/>
  <c r="H391" i="2"/>
  <c r="H389" i="2"/>
  <c r="H388" i="2"/>
  <c r="H387" i="2"/>
  <c r="H386" i="2"/>
  <c r="H385" i="2"/>
  <c r="H384" i="2"/>
  <c r="H383" i="2"/>
  <c r="H382" i="2"/>
  <c r="H381" i="2"/>
  <c r="H379" i="2"/>
  <c r="H378" i="2"/>
  <c r="H377" i="2"/>
  <c r="H376" i="2"/>
  <c r="H375" i="2"/>
  <c r="H374" i="2"/>
  <c r="H373" i="2"/>
  <c r="H371" i="2"/>
  <c r="H368" i="2"/>
  <c r="H367" i="2"/>
  <c r="H366" i="2"/>
  <c r="H365" i="2"/>
  <c r="H364" i="2"/>
  <c r="H363" i="2"/>
  <c r="H362" i="2"/>
  <c r="H361" i="2"/>
  <c r="H360" i="2"/>
  <c r="H359" i="2"/>
  <c r="H358" i="2"/>
  <c r="H357" i="2"/>
  <c r="H356" i="2"/>
  <c r="H355" i="2"/>
  <c r="H354" i="2"/>
  <c r="H353" i="2"/>
  <c r="H352" i="2"/>
  <c r="H351" i="2"/>
  <c r="H349" i="2"/>
  <c r="H348" i="2"/>
  <c r="H347" i="2"/>
  <c r="H346" i="2"/>
  <c r="H345" i="2"/>
  <c r="H344" i="2"/>
  <c r="H343" i="2"/>
  <c r="H342" i="2"/>
  <c r="H341" i="2"/>
  <c r="H340" i="2"/>
  <c r="H339" i="2"/>
  <c r="H338" i="2"/>
  <c r="H337" i="2"/>
  <c r="H336" i="2"/>
  <c r="H335" i="2"/>
  <c r="H334" i="2"/>
  <c r="H333" i="2"/>
  <c r="H332" i="2"/>
  <c r="H331" i="2"/>
  <c r="H330" i="2"/>
  <c r="H329" i="2"/>
  <c r="H328" i="2"/>
  <c r="H327" i="2"/>
  <c r="H326" i="2"/>
  <c r="H325" i="2"/>
  <c r="H324" i="2"/>
  <c r="H323" i="2"/>
  <c r="H322" i="2"/>
  <c r="H321" i="2"/>
  <c r="H320" i="2"/>
  <c r="H319" i="2"/>
  <c r="H318" i="2"/>
  <c r="H317" i="2"/>
  <c r="H316" i="2"/>
  <c r="H315" i="2"/>
  <c r="H312" i="2"/>
  <c r="H311" i="2"/>
  <c r="H310" i="2"/>
  <c r="H309" i="2"/>
  <c r="H308" i="2"/>
  <c r="H307" i="2"/>
  <c r="H306" i="2"/>
  <c r="H305" i="2"/>
  <c r="H304" i="2"/>
  <c r="H303" i="2"/>
  <c r="H302" i="2"/>
  <c r="H301" i="2"/>
  <c r="H300" i="2"/>
  <c r="H299" i="2"/>
  <c r="H298" i="2"/>
  <c r="H297" i="2"/>
  <c r="H296" i="2"/>
  <c r="H295" i="2"/>
  <c r="H294" i="2"/>
  <c r="H293" i="2"/>
  <c r="H292" i="2"/>
  <c r="H291" i="2"/>
  <c r="H290" i="2"/>
  <c r="H289" i="2"/>
  <c r="H288" i="2"/>
  <c r="H287" i="2"/>
  <c r="H286" i="2"/>
  <c r="H285" i="2"/>
  <c r="H284" i="2"/>
  <c r="H283" i="2"/>
  <c r="H281" i="2"/>
  <c r="H280" i="2"/>
  <c r="H279" i="2"/>
  <c r="H278" i="2"/>
  <c r="H277" i="2"/>
  <c r="H276" i="2"/>
  <c r="H275" i="2"/>
  <c r="H274" i="2"/>
  <c r="H273" i="2"/>
  <c r="H272" i="2"/>
  <c r="H271" i="2"/>
  <c r="H269" i="2"/>
  <c r="H268" i="2"/>
  <c r="H267" i="2"/>
  <c r="H266" i="2"/>
  <c r="H265" i="2"/>
  <c r="H264" i="2"/>
  <c r="H263" i="2"/>
  <c r="H262" i="2"/>
  <c r="H261" i="2"/>
  <c r="H260" i="2"/>
  <c r="H259" i="2"/>
  <c r="H258" i="2"/>
  <c r="H257" i="2"/>
  <c r="H256" i="2"/>
  <c r="H255" i="2"/>
  <c r="H254" i="2"/>
  <c r="H253" i="2"/>
  <c r="H252" i="2"/>
  <c r="H251" i="2"/>
  <c r="H250" i="2"/>
  <c r="H248" i="2"/>
  <c r="H247" i="2"/>
  <c r="H246" i="2"/>
  <c r="H245" i="2"/>
  <c r="H244" i="2"/>
  <c r="H243" i="2"/>
  <c r="H242" i="2"/>
  <c r="H241" i="2"/>
  <c r="H240" i="2"/>
  <c r="H239" i="2"/>
  <c r="H238" i="2"/>
  <c r="H237" i="2"/>
  <c r="H236" i="2"/>
  <c r="H235" i="2"/>
  <c r="H234" i="2"/>
  <c r="H233" i="2"/>
  <c r="H232" i="2"/>
  <c r="H231" i="2"/>
  <c r="H229" i="2"/>
  <c r="H228" i="2"/>
  <c r="H227" i="2"/>
  <c r="H226" i="2"/>
  <c r="H225" i="2"/>
  <c r="H224" i="2"/>
  <c r="H223" i="2"/>
  <c r="H222" i="2"/>
  <c r="H221" i="2"/>
  <c r="H220" i="2"/>
  <c r="H219" i="2"/>
  <c r="H218" i="2"/>
  <c r="H217" i="2"/>
  <c r="H216" i="2"/>
  <c r="H215" i="2"/>
  <c r="H214" i="2"/>
  <c r="H211" i="2"/>
  <c r="H210" i="2"/>
  <c r="H207" i="2"/>
  <c r="H206" i="2"/>
  <c r="H205" i="2"/>
  <c r="H204" i="2"/>
  <c r="H203" i="2"/>
  <c r="H202" i="2"/>
  <c r="H201" i="2"/>
  <c r="H200" i="2"/>
  <c r="H198" i="2"/>
  <c r="H197" i="2"/>
  <c r="H196" i="2"/>
  <c r="H195" i="2"/>
  <c r="H194" i="2"/>
  <c r="H193" i="2"/>
  <c r="H192" i="2"/>
  <c r="H191" i="2"/>
  <c r="H190" i="2"/>
  <c r="H189" i="2"/>
  <c r="H188" i="2"/>
  <c r="H187" i="2"/>
  <c r="H186" i="2"/>
  <c r="H185" i="2"/>
  <c r="H184" i="2"/>
  <c r="H183" i="2"/>
  <c r="H182" i="2"/>
  <c r="H181" i="2"/>
  <c r="H180" i="2"/>
  <c r="H179" i="2"/>
  <c r="H178" i="2"/>
  <c r="H177" i="2"/>
  <c r="H176" i="2"/>
  <c r="H175" i="2"/>
  <c r="H174" i="2"/>
  <c r="H173" i="2"/>
  <c r="H172" i="2"/>
  <c r="H171" i="2"/>
  <c r="H170" i="2"/>
  <c r="H169" i="2"/>
  <c r="H168" i="2"/>
  <c r="H167" i="2"/>
  <c r="H166" i="2"/>
  <c r="H165" i="2"/>
  <c r="H164" i="2"/>
  <c r="H163" i="2"/>
  <c r="H161" i="2"/>
  <c r="H160" i="2"/>
  <c r="H159" i="2"/>
  <c r="H158" i="2"/>
  <c r="H157" i="2"/>
  <c r="H156" i="2"/>
  <c r="H155" i="2"/>
  <c r="H154" i="2"/>
  <c r="H153" i="2"/>
  <c r="H152" i="2"/>
  <c r="H151" i="2"/>
  <c r="H149" i="2"/>
  <c r="H148" i="2"/>
  <c r="H147" i="2"/>
  <c r="H146" i="2"/>
  <c r="H145" i="2"/>
  <c r="H144" i="2"/>
  <c r="H143" i="2"/>
  <c r="H140" i="2"/>
  <c r="H139" i="2"/>
  <c r="H138" i="2"/>
  <c r="H137" i="2"/>
  <c r="H136" i="2"/>
  <c r="H135" i="2"/>
  <c r="H134" i="2"/>
  <c r="H133" i="2"/>
  <c r="H132" i="2"/>
  <c r="H131" i="2"/>
  <c r="H130" i="2"/>
  <c r="H129" i="2"/>
  <c r="H128" i="2"/>
  <c r="H127" i="2"/>
  <c r="H126" i="2"/>
  <c r="H125" i="2"/>
  <c r="H123" i="2"/>
  <c r="H122" i="2"/>
  <c r="H121" i="2"/>
  <c r="H120" i="2"/>
  <c r="H119" i="2"/>
  <c r="H118" i="2"/>
  <c r="H117" i="2"/>
  <c r="H116" i="2"/>
  <c r="H115" i="2"/>
  <c r="H114" i="2"/>
  <c r="H113" i="2"/>
  <c r="H112" i="2"/>
  <c r="H110" i="2"/>
  <c r="H109" i="2"/>
  <c r="H108" i="2"/>
  <c r="H107" i="2"/>
  <c r="H106" i="2"/>
  <c r="H105" i="2"/>
  <c r="H104" i="2"/>
  <c r="H103" i="2"/>
  <c r="H102" i="2"/>
  <c r="H101" i="2"/>
  <c r="H99" i="2"/>
  <c r="H98" i="2"/>
  <c r="H97" i="2"/>
  <c r="H95" i="2"/>
  <c r="H94" i="2"/>
  <c r="H91" i="2"/>
  <c r="H90" i="2"/>
  <c r="H89" i="2"/>
  <c r="H88" i="2"/>
  <c r="H87" i="2"/>
  <c r="H86" i="2"/>
  <c r="H85" i="2"/>
  <c r="H83" i="2"/>
  <c r="H82" i="2"/>
  <c r="H80" i="2"/>
  <c r="H77" i="2"/>
  <c r="H76" i="2"/>
  <c r="H75" i="2"/>
  <c r="H74" i="2"/>
  <c r="H73" i="2"/>
  <c r="H72" i="2"/>
  <c r="H71" i="2"/>
  <c r="H70" i="2"/>
  <c r="H69" i="2"/>
  <c r="H68" i="2"/>
  <c r="H67" i="2"/>
  <c r="H66" i="2"/>
  <c r="H65" i="2"/>
  <c r="H64" i="2"/>
  <c r="H63" i="2"/>
  <c r="H62" i="2"/>
  <c r="H61" i="2"/>
  <c r="H60" i="2"/>
  <c r="H59" i="2"/>
  <c r="H58" i="2"/>
  <c r="H57" i="2"/>
  <c r="H56" i="2"/>
  <c r="H55" i="2"/>
  <c r="H54" i="2"/>
  <c r="H53" i="2"/>
  <c r="H52" i="2"/>
  <c r="H51" i="2"/>
  <c r="H50" i="2"/>
  <c r="H49" i="2"/>
  <c r="H48" i="2"/>
  <c r="H47" i="2"/>
  <c r="H46" i="2"/>
  <c r="H39" i="2"/>
  <c r="H38" i="2"/>
  <c r="H37" i="2"/>
  <c r="H36" i="2"/>
  <c r="H35" i="2"/>
  <c r="H34" i="2"/>
  <c r="H33" i="2"/>
  <c r="H31" i="2"/>
  <c r="H29" i="2"/>
  <c r="H27" i="2"/>
  <c r="H26" i="2"/>
  <c r="H25" i="2"/>
  <c r="H24" i="2"/>
  <c r="H23" i="2"/>
  <c r="H22" i="2"/>
  <c r="H20" i="2"/>
  <c r="H19" i="2"/>
  <c r="H18" i="2"/>
  <c r="H17" i="2"/>
  <c r="H16" i="2"/>
  <c r="H15" i="2"/>
  <c r="H14" i="2"/>
  <c r="H11" i="2"/>
  <c r="H12" i="2"/>
  <c r="H10" i="2"/>
  <c r="H111" i="2" l="1"/>
  <c r="E209" i="2"/>
  <c r="F209" i="2"/>
  <c r="G209" i="2"/>
  <c r="D209" i="2"/>
  <c r="E421" i="2" l="1"/>
  <c r="F421" i="2"/>
  <c r="G421" i="2"/>
  <c r="H421" i="2"/>
  <c r="D421" i="2"/>
  <c r="D411" i="2"/>
  <c r="D405" i="2"/>
  <c r="E405" i="2"/>
  <c r="F405" i="2"/>
  <c r="G405" i="2"/>
  <c r="H405" i="2"/>
  <c r="E390" i="2" l="1"/>
  <c r="F390" i="2"/>
  <c r="G390" i="2"/>
  <c r="H390" i="2"/>
  <c r="D390" i="2"/>
  <c r="D380" i="2"/>
  <c r="G380" i="2"/>
  <c r="F380" i="2"/>
  <c r="E380" i="2"/>
  <c r="E372" i="2"/>
  <c r="F372" i="2"/>
  <c r="G372" i="2"/>
  <c r="D372" i="2"/>
  <c r="E314" i="2"/>
  <c r="F314" i="2"/>
  <c r="G314" i="2"/>
  <c r="H314" i="2"/>
  <c r="D314" i="2"/>
  <c r="D282" i="2"/>
  <c r="E249" i="2"/>
  <c r="F249" i="2"/>
  <c r="G249" i="2"/>
  <c r="D249" i="2"/>
  <c r="E213" i="2"/>
  <c r="F213" i="2"/>
  <c r="G213" i="2"/>
  <c r="H213" i="2"/>
  <c r="D213" i="2"/>
  <c r="D199" i="2"/>
  <c r="E100" i="2"/>
  <c r="F100" i="2"/>
  <c r="G100" i="2"/>
  <c r="H100" i="2"/>
  <c r="D100" i="2"/>
  <c r="E40" i="2"/>
  <c r="F40" i="2"/>
  <c r="G40" i="2"/>
  <c r="H40" i="2"/>
  <c r="D40" i="2"/>
  <c r="H249" i="2" l="1"/>
  <c r="D32" i="2"/>
  <c r="E420" i="2"/>
  <c r="F420" i="2"/>
  <c r="G420" i="2"/>
  <c r="H420" i="2"/>
  <c r="D420" i="2"/>
  <c r="E411" i="2"/>
  <c r="F411" i="2"/>
  <c r="G411" i="2"/>
  <c r="G404" i="2" s="1"/>
  <c r="H411" i="2"/>
  <c r="H404" i="2" s="1"/>
  <c r="D404" i="2"/>
  <c r="E394" i="2"/>
  <c r="F394" i="2"/>
  <c r="F393" i="2" s="1"/>
  <c r="G394" i="2"/>
  <c r="G393" i="2" s="1"/>
  <c r="H394" i="2"/>
  <c r="H393" i="2" s="1"/>
  <c r="D394" i="2"/>
  <c r="D393" i="2" s="1"/>
  <c r="H380" i="2"/>
  <c r="H372" i="2"/>
  <c r="E370" i="2"/>
  <c r="F370" i="2"/>
  <c r="G370" i="2"/>
  <c r="G369" i="2" s="1"/>
  <c r="H370" i="2"/>
  <c r="D370" i="2"/>
  <c r="E350" i="2"/>
  <c r="F350" i="2"/>
  <c r="F313" i="2" s="1"/>
  <c r="G350" i="2"/>
  <c r="G313" i="2" s="1"/>
  <c r="H350" i="2"/>
  <c r="D350" i="2"/>
  <c r="D313" i="2" s="1"/>
  <c r="H313" i="2"/>
  <c r="E282" i="2"/>
  <c r="F282" i="2"/>
  <c r="G282" i="2"/>
  <c r="H282" i="2"/>
  <c r="E270" i="2"/>
  <c r="F270" i="2"/>
  <c r="G270" i="2"/>
  <c r="H270" i="2"/>
  <c r="D270" i="2"/>
  <c r="E230" i="2"/>
  <c r="F230" i="2"/>
  <c r="G230" i="2"/>
  <c r="H230" i="2"/>
  <c r="D230" i="2"/>
  <c r="E208" i="2"/>
  <c r="F208" i="2"/>
  <c r="G208" i="2"/>
  <c r="H209" i="2"/>
  <c r="D208" i="2"/>
  <c r="E199" i="2"/>
  <c r="F199" i="2"/>
  <c r="G199" i="2"/>
  <c r="H199" i="2"/>
  <c r="E162" i="2"/>
  <c r="F162" i="2"/>
  <c r="G162" i="2"/>
  <c r="H162" i="2"/>
  <c r="D162" i="2"/>
  <c r="E150" i="2"/>
  <c r="F150" i="2"/>
  <c r="G150" i="2"/>
  <c r="H150" i="2"/>
  <c r="D150" i="2"/>
  <c r="E142" i="2"/>
  <c r="F142" i="2"/>
  <c r="G142" i="2"/>
  <c r="H142" i="2"/>
  <c r="D142" i="2"/>
  <c r="E124" i="2"/>
  <c r="F124" i="2"/>
  <c r="G124" i="2"/>
  <c r="H124" i="2"/>
  <c r="D124" i="2"/>
  <c r="E111" i="2"/>
  <c r="F111" i="2"/>
  <c r="G111" i="2"/>
  <c r="D111" i="2"/>
  <c r="E96" i="2"/>
  <c r="F96" i="2"/>
  <c r="G96" i="2"/>
  <c r="H96" i="2"/>
  <c r="D96" i="2"/>
  <c r="E93" i="2"/>
  <c r="F93" i="2"/>
  <c r="G93" i="2"/>
  <c r="H93" i="2"/>
  <c r="D93" i="2"/>
  <c r="E84" i="2"/>
  <c r="F84" i="2"/>
  <c r="G84" i="2"/>
  <c r="H84" i="2"/>
  <c r="D84" i="2"/>
  <c r="E81" i="2"/>
  <c r="F81" i="2"/>
  <c r="G81" i="2"/>
  <c r="H81" i="2"/>
  <c r="D81" i="2"/>
  <c r="E79" i="2"/>
  <c r="F79" i="2"/>
  <c r="G79" i="2"/>
  <c r="H79" i="2"/>
  <c r="D79" i="2"/>
  <c r="E44" i="2"/>
  <c r="F44" i="2"/>
  <c r="G44" i="2"/>
  <c r="H44" i="2"/>
  <c r="E42" i="2"/>
  <c r="F42" i="2"/>
  <c r="G42" i="2"/>
  <c r="H42" i="2"/>
  <c r="E32" i="2"/>
  <c r="F32" i="2"/>
  <c r="G32" i="2"/>
  <c r="H32" i="2"/>
  <c r="E30" i="2"/>
  <c r="F30" i="2"/>
  <c r="G30" i="2"/>
  <c r="H30" i="2"/>
  <c r="E21" i="2"/>
  <c r="F21" i="2"/>
  <c r="G21" i="2"/>
  <c r="H21" i="2"/>
  <c r="E13" i="2"/>
  <c r="F13" i="2"/>
  <c r="G13" i="2"/>
  <c r="H13" i="2"/>
  <c r="E9" i="2"/>
  <c r="F9" i="2"/>
  <c r="G9" i="2"/>
  <c r="G8" i="2" s="1"/>
  <c r="H9" i="2"/>
  <c r="D44" i="2"/>
  <c r="D42" i="2"/>
  <c r="D30" i="2"/>
  <c r="D21" i="2"/>
  <c r="D13" i="2"/>
  <c r="D9" i="2"/>
  <c r="H369" i="2" l="1"/>
  <c r="E313" i="2"/>
  <c r="E393" i="2"/>
  <c r="E78" i="2"/>
  <c r="H208" i="2"/>
  <c r="G78" i="2"/>
  <c r="H141" i="2"/>
  <c r="H92" i="2"/>
  <c r="H78" i="2"/>
  <c r="H8" i="2"/>
  <c r="F78" i="2"/>
  <c r="D212" i="2"/>
  <c r="E141" i="2"/>
  <c r="F141" i="2"/>
  <c r="G141" i="2"/>
  <c r="D141" i="2"/>
  <c r="G92" i="2"/>
  <c r="F369" i="2"/>
  <c r="D369" i="2"/>
  <c r="E369" i="2"/>
  <c r="D92" i="2"/>
  <c r="D78" i="2"/>
  <c r="F92" i="2"/>
  <c r="F212" i="2"/>
  <c r="E212" i="2"/>
  <c r="H212" i="2"/>
  <c r="F404" i="2"/>
  <c r="E92" i="2"/>
  <c r="G212" i="2"/>
  <c r="E404" i="2"/>
  <c r="F8" i="2"/>
  <c r="D8" i="2"/>
  <c r="E8" i="2"/>
  <c r="H424" i="2" l="1"/>
  <c r="G424" i="2"/>
  <c r="F424" i="2"/>
  <c r="E424" i="2"/>
  <c r="D424" i="2"/>
</calcChain>
</file>

<file path=xl/sharedStrings.xml><?xml version="1.0" encoding="utf-8"?>
<sst xmlns="http://schemas.openxmlformats.org/spreadsheetml/2006/main" count="1300" uniqueCount="639">
  <si>
    <t>Наименование показателя</t>
  </si>
  <si>
    <t>Разд.</t>
  </si>
  <si>
    <t>Ц.ст.</t>
  </si>
  <si>
    <t/>
  </si>
  <si>
    <t>0100</t>
  </si>
  <si>
    <t>0000000000</t>
  </si>
  <si>
    <t>0102</t>
  </si>
  <si>
    <t>9020001010</t>
  </si>
  <si>
    <t>9020001030</t>
  </si>
  <si>
    <t>9020013060</t>
  </si>
  <si>
    <t>0103</t>
  </si>
  <si>
    <t>0330106030</t>
  </si>
  <si>
    <t>0330313060</t>
  </si>
  <si>
    <t>9010002010</t>
  </si>
  <si>
    <t>9010002030</t>
  </si>
  <si>
    <t>9010003010</t>
  </si>
  <si>
    <t>9010003030</t>
  </si>
  <si>
    <t>9010006010</t>
  </si>
  <si>
    <t>0104</t>
  </si>
  <si>
    <t>0310106010</t>
  </si>
  <si>
    <t>0330206030</t>
  </si>
  <si>
    <t>0710106010</t>
  </si>
  <si>
    <t>9020006010</t>
  </si>
  <si>
    <t>9020008210</t>
  </si>
  <si>
    <t>9020008400</t>
  </si>
  <si>
    <t>0105</t>
  </si>
  <si>
    <t>9020051200</t>
  </si>
  <si>
    <t>0106</t>
  </si>
  <si>
    <t>9030005010</t>
  </si>
  <si>
    <t>9030006010</t>
  </si>
  <si>
    <t>0111</t>
  </si>
  <si>
    <t>90200М9130</t>
  </si>
  <si>
    <t>0113</t>
  </si>
  <si>
    <t>01401М8800</t>
  </si>
  <si>
    <t>03102М2030</t>
  </si>
  <si>
    <t>03103М2040</t>
  </si>
  <si>
    <t>03104М2450</t>
  </si>
  <si>
    <t>03105М2050</t>
  </si>
  <si>
    <t>0310713060</t>
  </si>
  <si>
    <t>03107М0200</t>
  </si>
  <si>
    <t>03201М2400</t>
  </si>
  <si>
    <t>03202М2400</t>
  </si>
  <si>
    <t>03204М2400</t>
  </si>
  <si>
    <t>03205М2400</t>
  </si>
  <si>
    <t>03303М2990</t>
  </si>
  <si>
    <t>9020075540</t>
  </si>
  <si>
    <t>9020075550</t>
  </si>
  <si>
    <t>90200М9090</t>
  </si>
  <si>
    <t>90200М9100</t>
  </si>
  <si>
    <t>90200М9160</t>
  </si>
  <si>
    <t>90200М9170</t>
  </si>
  <si>
    <t>9050013060</t>
  </si>
  <si>
    <t>90500М0910</t>
  </si>
  <si>
    <t>90500М0920</t>
  </si>
  <si>
    <t>90500М0930</t>
  </si>
  <si>
    <t>90500М0940</t>
  </si>
  <si>
    <t>90500М1010</t>
  </si>
  <si>
    <t>90500М1020</t>
  </si>
  <si>
    <t>90500М1050</t>
  </si>
  <si>
    <t>90500М1060</t>
  </si>
  <si>
    <t>0300</t>
  </si>
  <si>
    <t>0304</t>
  </si>
  <si>
    <t>9020059300</t>
  </si>
  <si>
    <t>0309</t>
  </si>
  <si>
    <t>9040013060</t>
  </si>
  <si>
    <t>90400М0200</t>
  </si>
  <si>
    <t>0314</t>
  </si>
  <si>
    <t>01601М2990</t>
  </si>
  <si>
    <t>01602М2990</t>
  </si>
  <si>
    <t>01603М2370</t>
  </si>
  <si>
    <t>01604М2320</t>
  </si>
  <si>
    <t>10001М2340</t>
  </si>
  <si>
    <t>10002М2350</t>
  </si>
  <si>
    <t>10003М2360</t>
  </si>
  <si>
    <t>0400</t>
  </si>
  <si>
    <t>0405</t>
  </si>
  <si>
    <t>0460275590</t>
  </si>
  <si>
    <t>0460275600</t>
  </si>
  <si>
    <t>0408</t>
  </si>
  <si>
    <t>0170177110</t>
  </si>
  <si>
    <t>01701М6010</t>
  </si>
  <si>
    <t>0170276600</t>
  </si>
  <si>
    <t>0409</t>
  </si>
  <si>
    <t>0410249100</t>
  </si>
  <si>
    <t>0410249110</t>
  </si>
  <si>
    <t>04102S9100</t>
  </si>
  <si>
    <t>04102S9110</t>
  </si>
  <si>
    <t>04102М2550</t>
  </si>
  <si>
    <t>04102М2560</t>
  </si>
  <si>
    <t>04102М2570</t>
  </si>
  <si>
    <t>09001М2290</t>
  </si>
  <si>
    <t>90400М9090</t>
  </si>
  <si>
    <t>0410</t>
  </si>
  <si>
    <t>0320370570</t>
  </si>
  <si>
    <t>03203S0570</t>
  </si>
  <si>
    <t>90500М1990</t>
  </si>
  <si>
    <t>0412</t>
  </si>
  <si>
    <t>0170175610</t>
  </si>
  <si>
    <t>02101М2990</t>
  </si>
  <si>
    <t>0210270550</t>
  </si>
  <si>
    <t>02102S0550</t>
  </si>
  <si>
    <t>02201М2990</t>
  </si>
  <si>
    <t>03106М2060</t>
  </si>
  <si>
    <t>9020075510</t>
  </si>
  <si>
    <t>90200М9420</t>
  </si>
  <si>
    <t>90200М9430</t>
  </si>
  <si>
    <t>0500</t>
  </si>
  <si>
    <t>0501</t>
  </si>
  <si>
    <t>0450170850</t>
  </si>
  <si>
    <t>04501S0850</t>
  </si>
  <si>
    <t>04501М2650</t>
  </si>
  <si>
    <t>04501М2660</t>
  </si>
  <si>
    <t>04502М2670</t>
  </si>
  <si>
    <t>04502М2690</t>
  </si>
  <si>
    <t>0502</t>
  </si>
  <si>
    <t>04301М2460</t>
  </si>
  <si>
    <t>04301М2640</t>
  </si>
  <si>
    <t>04302М2470</t>
  </si>
  <si>
    <t>04401М2480</t>
  </si>
  <si>
    <t>04402М2490</t>
  </si>
  <si>
    <t>04403М4130</t>
  </si>
  <si>
    <t>04502М2680</t>
  </si>
  <si>
    <t>0503</t>
  </si>
  <si>
    <t>04201М2610</t>
  </si>
  <si>
    <t>04201М2620</t>
  </si>
  <si>
    <t>04201М2630</t>
  </si>
  <si>
    <t>04202М2860</t>
  </si>
  <si>
    <t>04601М2700</t>
  </si>
  <si>
    <t>04601М2710</t>
  </si>
  <si>
    <t>04601М2730</t>
  </si>
  <si>
    <t>04601М2740</t>
  </si>
  <si>
    <t>04602М2500</t>
  </si>
  <si>
    <t>04603М2730</t>
  </si>
  <si>
    <t>04603М2890</t>
  </si>
  <si>
    <t>0460413060</t>
  </si>
  <si>
    <t>04604М0910</t>
  </si>
  <si>
    <t>04604М0920</t>
  </si>
  <si>
    <t>04604М0930</t>
  </si>
  <si>
    <t>04604М0940</t>
  </si>
  <si>
    <t>04604М4010</t>
  </si>
  <si>
    <t>0470171090</t>
  </si>
  <si>
    <t>04701S1090</t>
  </si>
  <si>
    <t>04701М2800</t>
  </si>
  <si>
    <t>04703М2990</t>
  </si>
  <si>
    <t>080F255550</t>
  </si>
  <si>
    <t>90500М9500</t>
  </si>
  <si>
    <t>0505</t>
  </si>
  <si>
    <t>0460713060</t>
  </si>
  <si>
    <t>04607М0200</t>
  </si>
  <si>
    <t>04607М9090</t>
  </si>
  <si>
    <t>0600</t>
  </si>
  <si>
    <t>0605</t>
  </si>
  <si>
    <t>01802М2870</t>
  </si>
  <si>
    <t>0700</t>
  </si>
  <si>
    <t>0701</t>
  </si>
  <si>
    <t>0510113060</t>
  </si>
  <si>
    <t>0510171100</t>
  </si>
  <si>
    <t>0510175310</t>
  </si>
  <si>
    <t>05101S1100</t>
  </si>
  <si>
    <t>05101М0910</t>
  </si>
  <si>
    <t>05101М0920</t>
  </si>
  <si>
    <t>05101М0930</t>
  </si>
  <si>
    <t>05101М0940</t>
  </si>
  <si>
    <t>05102М1700</t>
  </si>
  <si>
    <t>0510474000</t>
  </si>
  <si>
    <t>05104S4000</t>
  </si>
  <si>
    <t>051P251590</t>
  </si>
  <si>
    <t>0702</t>
  </si>
  <si>
    <t>05101М1200</t>
  </si>
  <si>
    <t>051E155200</t>
  </si>
  <si>
    <t>0520171040</t>
  </si>
  <si>
    <t>0520175320</t>
  </si>
  <si>
    <t>05201S1040</t>
  </si>
  <si>
    <t>0703</t>
  </si>
  <si>
    <t>01502L0270</t>
  </si>
  <si>
    <t>02301М0730</t>
  </si>
  <si>
    <t>0610113060</t>
  </si>
  <si>
    <t>0610171100</t>
  </si>
  <si>
    <t>06101S1100</t>
  </si>
  <si>
    <t>06101М0910</t>
  </si>
  <si>
    <t>06101М0920</t>
  </si>
  <si>
    <t>06101М0930</t>
  </si>
  <si>
    <t>06101М0940</t>
  </si>
  <si>
    <t>0707</t>
  </si>
  <si>
    <t>01101М2990</t>
  </si>
  <si>
    <t>01301М2990</t>
  </si>
  <si>
    <t>0540171070</t>
  </si>
  <si>
    <t>05401S1070</t>
  </si>
  <si>
    <t>05401М1230</t>
  </si>
  <si>
    <t>05401М1250</t>
  </si>
  <si>
    <t>05401М2190</t>
  </si>
  <si>
    <t>05401М2240</t>
  </si>
  <si>
    <t>0709</t>
  </si>
  <si>
    <t>05102М1100</t>
  </si>
  <si>
    <t>05102М1210</t>
  </si>
  <si>
    <t>05102М1220</t>
  </si>
  <si>
    <t>05102М1260</t>
  </si>
  <si>
    <t>05102М1710</t>
  </si>
  <si>
    <t>0510513060</t>
  </si>
  <si>
    <t>05105М0910</t>
  </si>
  <si>
    <t>05105М0920</t>
  </si>
  <si>
    <t>05105М0930</t>
  </si>
  <si>
    <t>05105М0940</t>
  </si>
  <si>
    <t>05105М1010</t>
  </si>
  <si>
    <t>0510613060</t>
  </si>
  <si>
    <t>05106М0910</t>
  </si>
  <si>
    <t>05106М0920</t>
  </si>
  <si>
    <t>05106М0930</t>
  </si>
  <si>
    <t>05106М0940</t>
  </si>
  <si>
    <t>0510713060</t>
  </si>
  <si>
    <t>05107М0910</t>
  </si>
  <si>
    <t>05107М0920</t>
  </si>
  <si>
    <t>05107М0930</t>
  </si>
  <si>
    <t>05107М0940</t>
  </si>
  <si>
    <t>0520113060</t>
  </si>
  <si>
    <t>05201М0910</t>
  </si>
  <si>
    <t>05201М0920</t>
  </si>
  <si>
    <t>05201М0930</t>
  </si>
  <si>
    <t>05201М0940</t>
  </si>
  <si>
    <t>06101М1100</t>
  </si>
  <si>
    <t>0800</t>
  </si>
  <si>
    <t>0801</t>
  </si>
  <si>
    <t>02301М6810</t>
  </si>
  <si>
    <t>02301М6820</t>
  </si>
  <si>
    <t>0620113060</t>
  </si>
  <si>
    <t>0620171100</t>
  </si>
  <si>
    <t>06201L5190</t>
  </si>
  <si>
    <t>06201S1100</t>
  </si>
  <si>
    <t>06201М0910</t>
  </si>
  <si>
    <t>06201М0920</t>
  </si>
  <si>
    <t>06201М0930</t>
  </si>
  <si>
    <t>06201М0940</t>
  </si>
  <si>
    <t>0630113060</t>
  </si>
  <si>
    <t>0630171100</t>
  </si>
  <si>
    <t>06301S1100</t>
  </si>
  <si>
    <t>06301М0910</t>
  </si>
  <si>
    <t>06301М0920</t>
  </si>
  <si>
    <t>06301М0930</t>
  </si>
  <si>
    <t>06301М0940</t>
  </si>
  <si>
    <t>06301М1050</t>
  </si>
  <si>
    <t>06302М1020</t>
  </si>
  <si>
    <t>0640113060</t>
  </si>
  <si>
    <t>0640171100</t>
  </si>
  <si>
    <t>06401S1100</t>
  </si>
  <si>
    <t>06401М0910</t>
  </si>
  <si>
    <t>06401М0920</t>
  </si>
  <si>
    <t>06401М0930</t>
  </si>
  <si>
    <t>06401М0940</t>
  </si>
  <si>
    <t>06401М1050</t>
  </si>
  <si>
    <t>0804</t>
  </si>
  <si>
    <t>06301М1100</t>
  </si>
  <si>
    <t>06401М1100</t>
  </si>
  <si>
    <t>06501М2990</t>
  </si>
  <si>
    <t>0660113060</t>
  </si>
  <si>
    <t>06601М0910</t>
  </si>
  <si>
    <t>06601М0920</t>
  </si>
  <si>
    <t>06601М0940</t>
  </si>
  <si>
    <t>0660313060</t>
  </si>
  <si>
    <t>0660371100</t>
  </si>
  <si>
    <t>06603S1100</t>
  </si>
  <si>
    <t>06603М0910</t>
  </si>
  <si>
    <t>06603М0920</t>
  </si>
  <si>
    <t>06603М0930</t>
  </si>
  <si>
    <t>06603М0940</t>
  </si>
  <si>
    <t>1000</t>
  </si>
  <si>
    <t>1001</t>
  </si>
  <si>
    <t>01401М8900</t>
  </si>
  <si>
    <t>1003</t>
  </si>
  <si>
    <t>0460575230</t>
  </si>
  <si>
    <t>0530275200</t>
  </si>
  <si>
    <t>0530275210</t>
  </si>
  <si>
    <t>0530275250</t>
  </si>
  <si>
    <t>9020075100</t>
  </si>
  <si>
    <t>9020075110</t>
  </si>
  <si>
    <t>1004</t>
  </si>
  <si>
    <t>0510175360</t>
  </si>
  <si>
    <t>0510175370</t>
  </si>
  <si>
    <t>0530175340</t>
  </si>
  <si>
    <t>0530175350</t>
  </si>
  <si>
    <t>0530175520</t>
  </si>
  <si>
    <t>9020075530</t>
  </si>
  <si>
    <t>9020075560</t>
  </si>
  <si>
    <t>9020075570</t>
  </si>
  <si>
    <t>1006</t>
  </si>
  <si>
    <t>01502М2280</t>
  </si>
  <si>
    <t>1100</t>
  </si>
  <si>
    <t>1105</t>
  </si>
  <si>
    <t>01201М2990</t>
  </si>
  <si>
    <t>012P571160</t>
  </si>
  <si>
    <t>012P5S1160</t>
  </si>
  <si>
    <t>02301М6110</t>
  </si>
  <si>
    <t>1200</t>
  </si>
  <si>
    <t>1201</t>
  </si>
  <si>
    <t>1202</t>
  </si>
  <si>
    <t>1300</t>
  </si>
  <si>
    <t>1301</t>
  </si>
  <si>
    <t>07102М2140</t>
  </si>
  <si>
    <t>ВСЕГО РАСХОДОВ:</t>
  </si>
  <si>
    <t>Оценка исполнения бюджета ЗАТО г.Североморск по расходам за 2019 год</t>
  </si>
  <si>
    <t>рублей</t>
  </si>
  <si>
    <t>Расходы на выплаты по оплате труда главы муниципального образования</t>
  </si>
  <si>
    <t>Расходы на обеспечение функций главы муниципального образования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</si>
  <si>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</si>
  <si>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обеспечение органов местного самоуправления</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</si>
  <si>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</si>
  <si>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</si>
  <si>
    <t>Расходы по оплате труда депутатов представительного органа муниципального образования</t>
  </si>
  <si>
    <t>Расходы на обеспечение функций депутатов представительного органа муниципального образования</t>
  </si>
  <si>
    <t>Расходы на выплаты по оплате труда работников органов местного самоуправления</t>
  </si>
  <si>
    <t>Расходы на единовременное поощрение за многолетнюю безупречную муниципальную службу, выплачиваемое муниципальным служащим</t>
  </si>
  <si>
    <t>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</si>
  <si>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</si>
  <si>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Расходы на выплаты по оплате труда руководителя контрольно-счетной палаты муниципального образования и его заместителей</t>
  </si>
  <si>
    <t>Резервный фонд Администрации ЗАТО г. Североморск</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</si>
  <si>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</si>
  <si>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Расходы связанные с обеспечением проведения оценки рыночной стоимости объектов муниципального фонда</t>
  </si>
  <si>
    <t>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</si>
  <si>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Расходы связанные с проведением обязательного аудита деятельности муниципальных унитарных предприятий и обществ с ограниченной ответственностью</t>
  </si>
  <si>
    <t>Расходы связанные с содержанием, обслуживанием, обеспечением сохранности, утилизацией имущества казны муниципального образования</t>
  </si>
  <si>
    <t>Расходы на обеспечение деятельности (оказание услуг) подведомственных учреждений - муниципальных казенных учреждений</t>
  </si>
  <si>
    <t>Мероприятия в области информационно-коммуникационной и телекоммуникационной инфраструктуры информационного общества</t>
  </si>
  <si>
    <t>Прочие направления расходов муниципальной программы</t>
  </si>
  <si>
    <t>Субвенция из областного бюджета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</si>
  <si>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Реализация Закона Мурманской области "Об административных комиссиях"</t>
  </si>
  <si>
    <t>Выплаты по решениям судов и оплата государственной пошлины, расходы по совершению исполнительных действий</t>
  </si>
  <si>
    <t>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t>
  </si>
  <si>
    <t>Расходы на оплату единовременных, вступительных, организационных, членских взносов и сборов</t>
  </si>
  <si>
    <t>Расходы, связанные с организацией и проведением общегородских мероприятий</t>
  </si>
  <si>
    <t>Расходы муниципальных бюджетных и автономных учреждений на оплату труда и начислений на выплаты по оплате труда</t>
  </si>
  <si>
    <t>Расходы муниципальных бюджетных и автономных учреждений на содержание имущества</t>
  </si>
  <si>
    <t>Расходы муниципальных бюджетных и автономных учреждений на оплату коммунальных услуг</t>
  </si>
  <si>
    <t>Прочие расходы муниципальных бюджетных и автономных учреждений на обеспечение деятельности (оказание услуг)</t>
  </si>
  <si>
    <t>Приобретение основных средств для оснащения учреждений</t>
  </si>
  <si>
    <t>Ремонт и капитальный ремонт муниципальных учреждений</t>
  </si>
  <si>
    <t>Расходы, связанные с проведением праздничных общегородских мероприятий</t>
  </si>
  <si>
    <t>Расходы муниципальных учреждений, связанные с организацией и проведением официальных приемов</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</si>
  <si>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</si>
  <si>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Прочие направления расходов муниципальных программ</t>
  </si>
  <si>
    <t>Обеспечение деятельности по приему вызовов экстренных оперативных служб по единому номеру "112"</t>
  </si>
  <si>
    <t>Мероприятия, связанные с поощрением наиболее отлтчившихся граждан, принимавших наиболее активное участие в охране общественного порядка</t>
  </si>
  <si>
    <t>Мероприятия по инженерно - техническому укреплению объектов</t>
  </si>
  <si>
    <t>Проведение межведомственных мероприятий антитеррористической направленности</t>
  </si>
  <si>
    <t>Организация информирования населения о действиях при угрозе совершения террористических актов в местах пребывания людей</t>
  </si>
  <si>
    <t>Отлов и содержание безнадзорных животных (субвенция бюджетам муниципальных образований)</t>
  </si>
  <si>
    <t>Организация осуществления органами местного самоуправления государственных полномочий по отлову и содержанию безнадзорных животных (субвенция бюджетам муниципальных образований)</t>
  </si>
  <si>
    <t>Иные межбюджетные трансферты из областного бюджета бюджетам муниципальных образований для осуществления расходов, связанных с предоставлением субсидий организациям, осуществляющим регулярные перевозки пассажиров и багажа на муниципальных маршрутах</t>
  </si>
  <si>
    <t>Субсидия на возмещение недополученных доходов транспортным организациям, осуществляющим регулярные перевозки пассажиров и багажа на муниципальных маршрутах по регулярным тарифам, не обеспечивающим возмещение понесенных затрат</t>
  </si>
  <si>
    <t>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</si>
  <si>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Субсидии на строительство, реконструкцию, ремонт и капитальный ремонт автомобильных дорог общего пользования местного значения (на конкурсной основе) за счет средств дорожного фонда</t>
  </si>
  <si>
    <t>Субсидии бюджетам муниципальных образований на строительство, реконструкцию, ремонт и капитальный ремонт мостов и путепроводов, расположенных на автомобильных дорогах общего пользования местного значения за счет средств дорожного фонда</t>
  </si>
  <si>
    <t>Софинансирование расходов на строительство, реконструкцию, ремонт и капитальный ремонт автомобильных дорог общего пользования местного значения (на конкурсной основе) за счет средств дорожного фонда</t>
  </si>
  <si>
    <t>Софинансирование расходов на строительство, реконструкцию, ремонт и капитальный ремонт мостов и путепроводов, расположенных на автомобильных дорогах общего пользования местного значения за счет средств дорожного фонда</t>
  </si>
  <si>
    <t>Содержание автомобильных дорог общего пользования и инженерных сооружений на них в границах городских округов</t>
  </si>
  <si>
    <t>Ремонт автомобильных дорог общего пользования местного значения, включая ремонт элементов их обустройства и защитных и искусственных дорожных сооружений</t>
  </si>
  <si>
    <t>Капитальный ремонт и реконструкция автомобильных дорог общего пользования местного значения, включая капитальный ремонт и реконструкцию элементов их обустройства и защитных и искусственных дорожных сооружений</t>
  </si>
  <si>
    <t>Улучшение дорожных условий для участников дорожного движения</t>
  </si>
  <si>
    <t>Субсидия на техническое сопровождение программного обеспечения "Система автоматизированного рабочего места муниципального образования"</t>
  </si>
  <si>
    <t>Софинансирование расходов на техническое сопровождение программного обеспечения "Система автоматизированного рабочего места муниципального образования"</t>
  </si>
  <si>
    <t>Расходы бюджетных и автономных учреждений на выплаты по решениям судов, оплате государственной пошлины, расходы по совершению исполнительных действий</t>
  </si>
  <si>
    <t>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t>
  </si>
  <si>
    <t>Субсидия на реализацию мероприятий муниципальных программ развития малого и среднего предпринимательства</t>
  </si>
  <si>
    <t>Реализация мероприятий муниципальных программ развития малого и среднего предпринимательства</t>
  </si>
  <si>
    <t>Расходы на формирование земельных участков, проведение оценки рыночной стоимости земельных участков и организация аукционов по продаже права аренды</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</si>
  <si>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</si>
  <si>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Разработка Генеральных планов ЗАТО г. Североморск и входящих в него населенных пунктов, а также внесение изменений в них</t>
  </si>
  <si>
    <t>Разработка Правил землепользования и застройки ЗАТО г. Североморск и входящих в него населенных пунктов, а также внесение изменений в них</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</si>
  <si>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t>
  </si>
  <si>
    <t>Софинансирование расходных обязательств по оплате взносов на капитальный ремонт за муниципальный жилой фонд</t>
  </si>
  <si>
    <t>Взносы на капитальный ремонт общего имущества в многоквартирных домах в части, приходящейся на муниципальные нежилые помещения</t>
  </si>
  <si>
    <t>Мероприятия, связанные с капитальным ремонтом муниципальных жилых помещений</t>
  </si>
  <si>
    <t>Содержание пустующих муниципальных жилых помещений</t>
  </si>
  <si>
    <t>Обеспечение сохранности пустующего муниципального жилищного фонда</t>
  </si>
  <si>
    <t>Установка индивидуальных приборов учета используемых энергоресурсов в муниципальных жилых помещениях</t>
  </si>
  <si>
    <t>Возмещение нанимателям муниципальных жилых помещений расходов по установке индивидуальных приборов учета энергоресурсов</t>
  </si>
  <si>
    <t>Внедрение энергосберегающих технологий при эксплуатации сетей уличного освещения</t>
  </si>
  <si>
    <t>Восстановление работоспособности объектов коммунальной инфраструктуры</t>
  </si>
  <si>
    <t>Разработка и утверждение схемы теплоснабжения и водоснабжения, программы комплексного развития систем коммунальной инфраструктуры</t>
  </si>
  <si>
    <t>Реализация мероприятий. связанных со строительством котельной установки для нужд отопления и горячего водоснабжения</t>
  </si>
  <si>
    <t>Оплата коммунальных услуг по пустующим муниципальным жилым помещениям</t>
  </si>
  <si>
    <t>Содержание и техническое обслуживание объектов наружного освещения</t>
  </si>
  <si>
    <t>Ремонт объектов наружного освещения</t>
  </si>
  <si>
    <t>Капитальный ремонт объектов наружного освещения</t>
  </si>
  <si>
    <t>Увеличение общей протяженности линий сети уличного освещения</t>
  </si>
  <si>
    <t>Содержание и техническое обслуживание элементов прочего благоустройства</t>
  </si>
  <si>
    <t>Ремонт элементов прочего благоустройства</t>
  </si>
  <si>
    <t>Установка (демонтаж) элементов прочего благоустройства</t>
  </si>
  <si>
    <t>Строительство (реконструкция) элементов прочего благоустройства</t>
  </si>
  <si>
    <t>Мероприятия по сносу объектов капитального строительства</t>
  </si>
  <si>
    <t>Праздничное оформление территории муниципального образования</t>
  </si>
  <si>
    <t>Расширение кладбищ</t>
  </si>
  <si>
    <t>Субсидии муниципальным образованиям на реализацию проектов по поддержке местных инициатив</t>
  </si>
  <si>
    <t>Софинансирование на реализацию проектов по поддержке местных инициатив</t>
  </si>
  <si>
    <t>Содержание объектов озеленения</t>
  </si>
  <si>
    <t>Финансирование мероприятий по благоустройству территории муниципального образования в рамках федерального приоритетного проекта по формированию комфортной городской среды</t>
  </si>
  <si>
    <t>Озеленение территории, прилегающей к памятникам</t>
  </si>
  <si>
    <t>Ликвидация несанкционированных свалок</t>
  </si>
  <si>
    <t>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</si>
  <si>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Предоставлении субвенции на реализацию Закона Мурманской области "О единой субвенции местным бюджетам на финансовое обеспечение образовательной деятельности"</t>
  </si>
  <si>
    <t>Софинансирование расходов, направляемых на оплату труда и начисления на выплаты по оплате труда работникам муниципальных учреждений</t>
  </si>
  <si>
    <t>Развитие кадрового потенциала системы дошкольного, общего и дополнительного образования</t>
  </si>
  <si>
    <t>Субсидия на софинансирование капитальных вложений в объекты муниципальной собственности</t>
  </si>
  <si>
    <t>Софинансирование строительства объектов социального и производственного комплексов, в том числе объектов общегражданского назначения, жилья, инфраструктуры</t>
  </si>
  <si>
    <t>Создание дополнительных мест для детей в возрасте от 2 месяцев до 3 лет в образовательных организациях, осуществляющих образовательную деятельность по образовательным программам дошкольного образования</t>
  </si>
  <si>
    <t>Организация и проведение итоговой аттестации</t>
  </si>
  <si>
    <t>Реализация мероприятий по содействию созданию в субъектах Российской Федерации новых мест в общеобразовательных организациях</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</si>
  <si>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</si>
  <si>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Обеспечение бесплатным питанием отдельных категорий обучающихся</t>
  </si>
  <si>
    <t>Софинансирование расходов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</si>
  <si>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Реализация мероприятий в рамках государственной программы Российской Федерации "Доступная среда" на 2011 - 2020 годы</t>
  </si>
  <si>
    <t>Субсидии на оказание услуг в сфере дополнительного образования (на конкурсной основе)</t>
  </si>
  <si>
    <t>Субсидия на организацию отдыха детей Мурманской области в муниципальных образовательных организациях</t>
  </si>
  <si>
    <t>Софинансирование расходов на организацию отдыха детей Мурманской области в муниципальных образовательных учреждениях</t>
  </si>
  <si>
    <t>Отдых и оздоровление детей в лагерях дневного пребывания, организованных на базе муниципальных учреждений</t>
  </si>
  <si>
    <t>Организация и финансовое обеспечение трудовых бригад школьников</t>
  </si>
  <si>
    <t>Отдых и оздоровление детей в оздоровительных организациях, расположенных на территории Мурманской области</t>
  </si>
  <si>
    <t>Отдых и оздоровление детей за пределами Мурманской области</t>
  </si>
  <si>
    <t>Выплаты стипендий и премий одаренным детям и учащейся молодежи ЗАТО г. Североморск, добившихся высоких результатов</t>
  </si>
  <si>
    <t>Организация и обеспечение деятельности территориальной психолого-медико-педагогической комиссии</t>
  </si>
  <si>
    <t>Выявление и поддержка молодых талантов</t>
  </si>
  <si>
    <t>Обновление содержания и технологий обучения, введение Федеральных государственных образовательных стандартов</t>
  </si>
  <si>
    <t>Организация и проведения аттестационной экспертизы руководящих работников образовательных организаций</t>
  </si>
  <si>
    <t>Приобретение основных средств для оснащения муниципальных учреждений</t>
  </si>
  <si>
    <t>Субсидии на организацию и проведение массовых меропиятий в сфере культуры (на конкурсной основе)</t>
  </si>
  <si>
    <t>Субсидии на организацию деятельности клубных формирований (на конкурсной основе)</t>
  </si>
  <si>
    <t>Комплектование книжных фондов муниципальных библиотек</t>
  </si>
  <si>
    <t>Доплата к пенсиям муниципальных служащих</t>
  </si>
  <si>
    <t>Субвенция на возмещение расходов по гарантированному перечню услуг по погребению</t>
  </si>
  <si>
    <t>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</si>
  <si>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</si>
  <si>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</si>
  <si>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организации предоставления мер социальной поддержки по оплате жилого помещения и (или) коммунальных услуг</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</si>
  <si>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предоставления мер социальной поддержки по оплате жилого помещения и (или) коммунальных услуг отдельным категориям граждан</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</si>
  <si>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</si>
  <si>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</si>
  <si>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</si>
  <si>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</si>
  <si>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</si>
  <si>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на исполнение органами местного самоуправления муниципальных образований со статусом городского округа и муниципального района отдельных государственных полномочий по опеке и попечительству и иных полномочий в отношении совершеннолетних граждан</t>
  </si>
  <si>
    <t>Субвенции бюджетам муниципальных образований на осуществление государственных полномочий по образованию и деятельности комиссии по делам несовершеннолетних и защите их прав</t>
  </si>
  <si>
    <t>Субвенция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</si>
  <si>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Обеспечение доступности объектов муниципальной инфраструктуры для маломобильных групп населения</t>
  </si>
  <si>
    <t>Субсидия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</si>
  <si>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Софинансирование расходов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</si>
  <si>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Субсидии на организацию и проведение мероприятий в сфере физической культуры и спорта (на конкурсной основе)</t>
  </si>
  <si>
    <t>Процентные платежи по муниципальному долгу ЗАТО г. Североморск</t>
  </si>
  <si>
    <t>Функционирование высшего должностного лица субъекта Российской Федерации и муниципального образования</t>
  </si>
  <si>
    <t>Функционирование законодательных (представительных) органов государственной власти и представительных органов муниципальных образований</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</si>
  <si>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</si>
  <si>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Судебная система</t>
  </si>
  <si>
    <t>Обеспечение деятельности финансовых, налоговых и таможенных органов и органов финансового (финансово-бюджетного) надзора</t>
  </si>
  <si>
    <t>Резервные фонды</t>
  </si>
  <si>
    <t>Другие общегосударственные вопросы</t>
  </si>
  <si>
    <t>Органы юстиции</t>
  </si>
  <si>
    <t>Защита населения и территории от чрезвычайных ситуаций природного и техногенного характера, гражданская оборона</t>
  </si>
  <si>
    <t>Другие вопросы в области национальной безопасности и правоохранительной деятельности</t>
  </si>
  <si>
    <t>Сельское хозяйство и рыболовство</t>
  </si>
  <si>
    <t>Транспорт</t>
  </si>
  <si>
    <t>Дорожное хозяйство (дорожные фонды)</t>
  </si>
  <si>
    <t>Связь и информатика</t>
  </si>
  <si>
    <t>Другие вопросы в области национальной экономики</t>
  </si>
  <si>
    <t>Жилищное хозяйство</t>
  </si>
  <si>
    <t>Коммунальное хозяйство</t>
  </si>
  <si>
    <t>Благоустройство</t>
  </si>
  <si>
    <t>Другие вопросы в области жилищно-коммунального хозяйства</t>
  </si>
  <si>
    <t>Другие вопросы в области охраны окружающей среды</t>
  </si>
  <si>
    <t>Дошкольное образование</t>
  </si>
  <si>
    <t>Общее образование</t>
  </si>
  <si>
    <t>Дополнительное образование детей</t>
  </si>
  <si>
    <t>Молодежная политика и оздоровление детей</t>
  </si>
  <si>
    <t>Другие вопросы в области образования</t>
  </si>
  <si>
    <t>Культура</t>
  </si>
  <si>
    <t>Другие вопросы в области культуры, кинематографии</t>
  </si>
  <si>
    <t>Пенсионное обеспечение</t>
  </si>
  <si>
    <t>Социальное обеспечение населения</t>
  </si>
  <si>
    <t>Охрана семьи и детства</t>
  </si>
  <si>
    <t>Другие вопросы в области социальной политики</t>
  </si>
  <si>
    <t>Другие вопросы в области физической культуры и спорта</t>
  </si>
  <si>
    <t>Телевидение и радиовещание</t>
  </si>
  <si>
    <t>Периодическая печать и издательства</t>
  </si>
  <si>
    <t>Обслуживание государственного внутреннего и муниципального долга</t>
  </si>
  <si>
    <t>ОБЩЕГОСУДАРСТВЕННЫЕ ВОПРОСЫ</t>
  </si>
  <si>
    <t>НАЦИОНАЛЬНАЯ БЕЗОПАСНОСТЬ И ПРАВООХРАНИТЕЛЬНАЯ ДЕЯТЕЛЬНОСТЬ</t>
  </si>
  <si>
    <t>НАЦИОНАЛЬНАЯ ЭКОНОМИКА</t>
  </si>
  <si>
    <t>ЖИЛИЩНО-КОММУНАЛЬНОЕ ХОЗЯЙСТВО</t>
  </si>
  <si>
    <t>ОХРАНА ОКРУЖАЮЩЕЙ СРЕДЫ</t>
  </si>
  <si>
    <t>ОБРАЗОВАНИЕ</t>
  </si>
  <si>
    <t>КУЛЬТУРА, КИНЕМАТОГРАФИЯ</t>
  </si>
  <si>
    <t>СОЦИАЛЬНАЯ ПОЛИТИКА</t>
  </si>
  <si>
    <t>ФИЗИЧЕСКАЯ КУЛЬТУРА И СПОРТ</t>
  </si>
  <si>
    <t>СРЕДСТВА МАССОВОЙ ИНФОРМАЦИИ</t>
  </si>
  <si>
    <t>ОБСЛУЖИВАНИЕ ГОСУДАРСТВЕННОГО И МУНИЦИПАЛЬНОГО ДОЛГА</t>
  </si>
  <si>
    <t>2019 год (по состоянию на 01.10.2019)</t>
  </si>
  <si>
    <t>Утверждено Решением о бюджете</t>
  </si>
  <si>
    <t>Финансирование на 01.10.2019</t>
  </si>
  <si>
    <t>Исполнено на 01.10.2019</t>
  </si>
  <si>
    <t>Расходы на обеспечение функций руководителя контрольно-счетной палаты муниципального образования и его заместителей</t>
  </si>
  <si>
    <t>9030005030</t>
  </si>
  <si>
    <t>Расходы на обеспечение функций органов местного самоуправления</t>
  </si>
  <si>
    <t>9030006030</t>
  </si>
  <si>
    <t>9030013060</t>
  </si>
  <si>
    <t>Обеспечение проведения выборов и референдумов</t>
  </si>
  <si>
    <t>0107</t>
  </si>
  <si>
    <t>Обеспечение проведения выборов и референдумов в ЗАТО г. Североморск</t>
  </si>
  <si>
    <t>90200М9150</t>
  </si>
  <si>
    <t>03102М2990</t>
  </si>
  <si>
    <t>03103М2990</t>
  </si>
  <si>
    <t>03105М2990</t>
  </si>
  <si>
    <t>9050071100</t>
  </si>
  <si>
    <t>Софинансирование за счет средств местного бюджета к 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</si>
  <si>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90500S1100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</si>
  <si>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"Административно - хозяйственное и транспортное обслуживание")</t>
  </si>
  <si>
    <t>90500М0150</t>
  </si>
  <si>
    <t>Капитальный ремонт дворовых территорий многоквартирных домов и проездов к ним</t>
  </si>
  <si>
    <t>04101М2530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</si>
  <si>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"Многофункциональный центр предоставления государственных и муниципальных услуг в ЗАТО г. Североморск")</t>
  </si>
  <si>
    <t>90500М0040</t>
  </si>
  <si>
    <t>03106М2990</t>
  </si>
  <si>
    <t>0310771100</t>
  </si>
  <si>
    <t>03107S1100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</si>
  <si>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(МКУ "Муниципальное имущество")</t>
  </si>
  <si>
    <t>03107М0030</t>
  </si>
  <si>
    <t>Разработка местных нормативов градостроительного проектирования ЗАТО г. Североморск Мурманской области т внесение изменение в них</t>
  </si>
  <si>
    <t>90200М9410</t>
  </si>
  <si>
    <t>04301М2990</t>
  </si>
  <si>
    <t>04302М2990</t>
  </si>
  <si>
    <t>04401М2990</t>
  </si>
  <si>
    <t>04202М2990</t>
  </si>
  <si>
    <t>Капитальный ремонт элементов прочего благоустройства</t>
  </si>
  <si>
    <t>04601М2720</t>
  </si>
  <si>
    <t>04603М2710</t>
  </si>
  <si>
    <t>04603М2990</t>
  </si>
  <si>
    <t>0460471100</t>
  </si>
  <si>
    <t>04604S1100</t>
  </si>
  <si>
    <t>04604М2760</t>
  </si>
  <si>
    <t>Расходы на погребение умерших (погибших) по гарантированному перечню, умерших (погибших), не имеющих родственников или законного представителя</t>
  </si>
  <si>
    <t>04605М2780</t>
  </si>
  <si>
    <t>Расходы на транспортировку в морг тел (останков) умерших (погибших), не имеющих родственников или законного представителя</t>
  </si>
  <si>
    <t>04606М2790</t>
  </si>
  <si>
    <t>Ремонт объектов озеленения</t>
  </si>
  <si>
    <t>04701М2810</t>
  </si>
  <si>
    <t>08001L5550</t>
  </si>
  <si>
    <t>08002L5550</t>
  </si>
  <si>
    <t>9040071100</t>
  </si>
  <si>
    <t>90400S1100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</si>
  <si>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(МКУ "Городской центр жилищно- коммунального хозяйства ЗАТО г. Североморск")</t>
  </si>
  <si>
    <t>90400М0010</t>
  </si>
  <si>
    <t>01802М2990</t>
  </si>
  <si>
    <t>Субвенция на реализацию Закона Мурманской области "О региональных нормативах финансового обеспечения образовательной деятельности муниципальных дошкольных образовательных организаций"</t>
  </si>
  <si>
    <t>0510175380</t>
  </si>
  <si>
    <t>Расходы местного бюджета на осуществление полномочий по предметам совместного ведения в части предоставления субсидий муниципальным бюджетным и автономным учреждениям (дошкольные учреждения)</t>
  </si>
  <si>
    <t>05101М0050</t>
  </si>
  <si>
    <t>05104L1590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</si>
  <si>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(школы)</t>
  </si>
  <si>
    <t>05101М0060</t>
  </si>
  <si>
    <t>Реализация мероприятий по созданию в общеобразовательных организациях, расположенных в сельской местности, условий для занятий физической культурой и спортом в сельских школах</t>
  </si>
  <si>
    <t>05102L0970</t>
  </si>
  <si>
    <t>Реализация образовательных программ с применением дистанционных образовательных технологий</t>
  </si>
  <si>
    <t>05102М1270</t>
  </si>
  <si>
    <t>Строительство объектов социального и производственного комплексов, в том числе объектов общегражданского назначения, жилья, инфраструктуры (Общеобразовательная средняя школа на 1200 мест в ЗАТО г. Североморск Мурманской области)</t>
  </si>
  <si>
    <t>05104S5200</t>
  </si>
  <si>
    <t>Реализация мероприятий по содействию созданию в субъектах Российской Федерации новых мест в общеобразовательных организациях (превышающий объем расходного обязательства в рамках соглашений)</t>
  </si>
  <si>
    <t>05104Р5200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</si>
  <si>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(учреждения дополнительного образования)</t>
  </si>
  <si>
    <t>05101М0080</t>
  </si>
  <si>
    <t>06101М0080</t>
  </si>
  <si>
    <t>06102М1020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</si>
  <si>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(централизованная бухгалтерия)</t>
  </si>
  <si>
    <t>05103М0090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</si>
  <si>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(контора хозяйственно-эксплуатационного обслуживания)</t>
  </si>
  <si>
    <t>05103М0100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</si>
  <si>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(МАУ "Центр здорового питания")</t>
  </si>
  <si>
    <t>05201М0180</t>
  </si>
  <si>
    <t>02301М0740</t>
  </si>
  <si>
    <t>02301М0750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</si>
  <si>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(библиотеки)</t>
  </si>
  <si>
    <t>06201М0130</t>
  </si>
  <si>
    <t>06202М1020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</si>
  <si>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(дворцы)</t>
  </si>
  <si>
    <t>06301М0120</t>
  </si>
  <si>
    <t>Приобретение основных средств для оснащениямуниципальных учреждений</t>
  </si>
  <si>
    <t>06302М1010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</si>
  <si>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(музеи)</t>
  </si>
  <si>
    <t>06401М0140</t>
  </si>
  <si>
    <t>06402М1020</t>
  </si>
  <si>
    <t>0660171100</t>
  </si>
  <si>
    <t>06601S1100</t>
  </si>
  <si>
    <t>06601М0090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</si>
  <si>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"Центр социо-культурных технологий")</t>
  </si>
  <si>
    <t>06603М0190</t>
  </si>
  <si>
    <t>Реализация Решения Совета депутатов ЗАТО г. Североморск "Об утверждении Положения о звании "Почетный гражданин города Североморска" в части социальной поддержки по оплате за жилое помещение и коммунальные услуги</t>
  </si>
  <si>
    <t>01403М8700</t>
  </si>
  <si>
    <t>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 (превышающий объем расходного обязательства в рамках соглашений)</t>
  </si>
  <si>
    <t>90200Р0820</t>
  </si>
  <si>
    <t>01502М2990</t>
  </si>
  <si>
    <t>02301М0760</t>
  </si>
  <si>
    <t>Предоставление грантов муниципальным образованиям Мурманской области в целях содействия достижению и (или) поощрения достижения наилучших значений показателей деятельности органов местного самоуправления</t>
  </si>
  <si>
    <t>9020077070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</si>
  <si>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(средства массовой информации)</t>
  </si>
  <si>
    <t>90500М0170</t>
  </si>
  <si>
    <t>07102М9140</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</si>
  <si>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"Специализированная похоронная служба")</t>
  </si>
  <si>
    <t>04604М0160</t>
  </si>
  <si>
    <t>Оценка исполнения бюджета ЗАТО г.Североморск по доходам за 2019 год</t>
  </si>
  <si>
    <t>2019 год                                                                                                      (по состоянию на 01.10.2019)</t>
  </si>
  <si>
    <t>Ожидаемое исполнение                          за 2019 год</t>
  </si>
  <si>
    <t xml:space="preserve">      НАЛОГОВЫЕ И НЕНАЛОГОВЫЕ ДОХОДЫ</t>
  </si>
  <si>
    <t>НАЛОГОВЫЕ ДОХОДЫ</t>
  </si>
  <si>
    <t>Налог на доходы физический лиц</t>
  </si>
  <si>
    <t>Налоги на товары (работы, услуги), реализуемые на территории РФ</t>
  </si>
  <si>
    <t>Налоги на совокупный доход, в т.ч.:</t>
  </si>
  <si>
    <t>Исполнено                              за 2018 год</t>
  </si>
  <si>
    <t>Налоги на имущество, в т.ч.:</t>
  </si>
  <si>
    <t xml:space="preserve">   Налог, взимаемый в связи с применением упрощенной системы налогообложения</t>
  </si>
  <si>
    <t xml:space="preserve">   Единый налог на вмененный доход для отдельных видов деятельности</t>
  </si>
  <si>
    <t xml:space="preserve">   Налог, взимаемый  в связи с применением патентной системы налогообложения</t>
  </si>
  <si>
    <t xml:space="preserve">   Налог на имущество физических лиц</t>
  </si>
  <si>
    <t xml:space="preserve">   Земельный налог</t>
  </si>
  <si>
    <t xml:space="preserve">   Государственная пошлина</t>
  </si>
  <si>
    <t>НЕНАЛОГОВЫЕ ДОХОДЫ</t>
  </si>
  <si>
    <t>Доходы от использования имущества, находящегося в государственной и муниципальной собственности</t>
  </si>
  <si>
    <t>Платежи при пользовании природными ресурсами</t>
  </si>
  <si>
    <t>Доходы от оказания платных услуг (работ) и компенсации затрат государства</t>
  </si>
  <si>
    <t>Доходы от продажи материальных и нематериальных активов</t>
  </si>
  <si>
    <t>Штрафы, санкции, возмещение ущерба</t>
  </si>
  <si>
    <t>Прочие неналоговые доходы</t>
  </si>
  <si>
    <t>БЕЗВОЗМЕЗДНЫЕ ПОСТУПЛЕНИЯ</t>
  </si>
  <si>
    <t>Безвозмездные поступления от других бюджетов системы Российской Федерации, в т.ч.:</t>
  </si>
  <si>
    <t>Дотации бюджетам субъектов Российской Федерации и муниципальных образований</t>
  </si>
  <si>
    <t xml:space="preserve">Субсидии бюджетам бюджетной системы Российской Федерации </t>
  </si>
  <si>
    <t>Субвенции бюджетам бюджетной системы Российской Федерации</t>
  </si>
  <si>
    <t>Иные межбюджетные трансферты</t>
  </si>
  <si>
    <t>Безвозмездные поступления от негосударственных организаций</t>
  </si>
  <si>
    <t>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 субвенций и иных межбюджетных трансфертов, имеющих целевое значение, прошлых лет</t>
  </si>
  <si>
    <t>Возврат остатоков субсидий, субвенций и иных межбюджетных трансфертов, имеющих целевое значение, прошлых лет</t>
  </si>
  <si>
    <t>ВСЕГО</t>
  </si>
  <si>
    <t>Прочие безвозмездные поступления</t>
  </si>
  <si>
    <t>Задолженность и перерасчеты по отмененным налогам, сборам и иным обязательным платежам</t>
  </si>
  <si>
    <t>Исполнено                         за 2018 год</t>
  </si>
  <si>
    <t>Ожидаемое исполнение                         за 2019 год</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</si>
</sst>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name val="Calibri"/>
      <family val="2"/>
      <scheme val="minor"/>
    </font>
    <font>
      <sz val="10"/>
      <color rgb="FF000000"/>
      <name val="Arial Cyr"/>
    </font>
    <font>
      <b/>
      <sz val="12"/>
      <color rgb="FF000000"/>
      <name val="Arial Cyr"/>
    </font>
    <font>
      <b/>
      <sz val="10"/>
      <color rgb="FF000000"/>
      <name val="Arial CYR"/>
    </font>
    <font>
      <sz val="11"/>
      <name val="Calibri"/>
      <family val="2"/>
      <scheme val="minor"/>
    </font>
    <font>
      <sz val="10"/>
      <color rgb="FF000000"/>
      <name val="Times New Roman"/>
      <family val="1"/>
      <charset val="204"/>
    </font>
    <font>
      <sz val="11"/>
      <name val="Times New Roman"/>
      <family val="1"/>
      <charset val="204"/>
    </font>
    <font>
      <b/>
      <sz val="12"/>
      <color rgb="FF000000"/>
      <name val="Times New Roman"/>
      <family val="1"/>
      <charset val="204"/>
    </font>
    <font>
      <sz val="12"/>
      <color rgb="FF000000"/>
      <name val="Times New Roman"/>
      <family val="1"/>
      <charset val="204"/>
    </font>
    <font>
      <i/>
      <sz val="10"/>
      <color rgb="FF000000"/>
      <name val="Times New Roman"/>
      <family val="1"/>
      <charset val="204"/>
    </font>
    <font>
      <b/>
      <sz val="10"/>
      <color rgb="FF000000"/>
      <name val="Times New Roman"/>
      <family val="1"/>
      <charset val="204"/>
    </font>
    <font>
      <b/>
      <sz val="11"/>
      <color rgb="FF000000"/>
      <name val="Times New Roman"/>
      <family val="1"/>
      <charset val="204"/>
    </font>
    <font>
      <b/>
      <sz val="10"/>
      <name val="Times New Roman"/>
      <family val="1"/>
      <charset val="204"/>
    </font>
    <font>
      <sz val="10"/>
      <name val="Times New Roman"/>
      <family val="1"/>
      <charset val="204"/>
    </font>
  </fonts>
  <fills count="7">
    <fill>
      <patternFill patternType="none"/>
    </fill>
    <fill>
      <patternFill patternType="gray125"/>
    </fill>
    <fill>
      <patternFill patternType="solid">
        <fgColor rgb="FFCCFFFF"/>
      </patternFill>
    </fill>
    <fill>
      <patternFill patternType="solid">
        <fgColor rgb="FFFFFFCC"/>
      </patternFill>
    </fill>
    <fill>
      <patternFill patternType="solid">
        <fgColor rgb="FFC0C0C0"/>
      </patternFill>
    </fill>
    <fill>
      <patternFill patternType="solid">
        <fgColor theme="6" tint="0.79998168889431442"/>
        <bgColor indexed="64"/>
      </patternFill>
    </fill>
    <fill>
      <patternFill patternType="solid">
        <fgColor theme="9" tint="0.79998168889431442"/>
        <bgColor indexed="64"/>
      </patternFill>
    </fill>
  </fills>
  <borders count="1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51">
    <xf numFmtId="0" fontId="0" fillId="0" borderId="0"/>
    <xf numFmtId="0" fontId="1" fillId="0" borderId="1">
      <alignment wrapText="1"/>
    </xf>
    <xf numFmtId="0" fontId="1" fillId="0" borderId="1"/>
    <xf numFmtId="0" fontId="2" fillId="0" borderId="1">
      <alignment horizontal="center" wrapText="1"/>
    </xf>
    <xf numFmtId="0" fontId="2" fillId="0" borderId="1">
      <alignment horizontal="center"/>
    </xf>
    <xf numFmtId="0" fontId="1" fillId="0" borderId="1">
      <alignment horizontal="right"/>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1" fillId="0" borderId="2">
      <alignment horizontal="center" vertical="center" wrapText="1"/>
    </xf>
    <xf numFmtId="0" fontId="3" fillId="0" borderId="2">
      <alignment vertical="top" wrapText="1"/>
    </xf>
    <xf numFmtId="1" fontId="1" fillId="0" borderId="2">
      <alignment horizontal="center" vertical="top" shrinkToFit="1"/>
    </xf>
    <xf numFmtId="4" fontId="3" fillId="2" borderId="2">
      <alignment horizontal="right" vertical="top" shrinkToFit="1"/>
    </xf>
    <xf numFmtId="10" fontId="3" fillId="2" borderId="2">
      <alignment horizontal="right" vertical="top" shrinkToFit="1"/>
    </xf>
    <xf numFmtId="0" fontId="3" fillId="0" borderId="2">
      <alignment horizontal="left"/>
    </xf>
    <xf numFmtId="4" fontId="3" fillId="3" borderId="2">
      <alignment horizontal="right" vertical="top" shrinkToFit="1"/>
    </xf>
    <xf numFmtId="10" fontId="3" fillId="3" borderId="2">
      <alignment horizontal="right" vertical="top" shrinkToFit="1"/>
    </xf>
    <xf numFmtId="0" fontId="1" fillId="0" borderId="1">
      <alignment horizontal="left" wrapText="1"/>
    </xf>
    <xf numFmtId="0" fontId="4" fillId="0" borderId="0"/>
    <xf numFmtId="0" fontId="4" fillId="0" borderId="0"/>
    <xf numFmtId="0" fontId="4" fillId="0" borderId="0"/>
    <xf numFmtId="0" fontId="1" fillId="0" borderId="1"/>
    <xf numFmtId="0" fontId="1" fillId="0" borderId="1"/>
    <xf numFmtId="0" fontId="1" fillId="4" borderId="1"/>
    <xf numFmtId="1" fontId="1" fillId="0" borderId="2">
      <alignment horizontal="left" vertical="top" wrapText="1" indent="2"/>
    </xf>
    <xf numFmtId="0" fontId="1" fillId="4" borderId="1">
      <alignment shrinkToFit="1"/>
    </xf>
    <xf numFmtId="4" fontId="1" fillId="0" borderId="2">
      <alignment horizontal="right" vertical="top" shrinkToFit="1"/>
    </xf>
    <xf numFmtId="10" fontId="1" fillId="0" borderId="2">
      <alignment horizontal="right" vertical="top" shrinkToFit="1"/>
    </xf>
    <xf numFmtId="0" fontId="1" fillId="0" borderId="1">
      <alignment vertical="top"/>
    </xf>
    <xf numFmtId="0" fontId="1" fillId="4" borderId="1">
      <alignment horizontal="center"/>
    </xf>
    <xf numFmtId="0" fontId="1" fillId="4" borderId="1">
      <alignment horizontal="left"/>
    </xf>
  </cellStyleXfs>
  <cellXfs count="104">
    <xf numFmtId="0" fontId="0" fillId="0" borderId="0" xfId="0"/>
    <xf numFmtId="0" fontId="5" fillId="0" borderId="1" xfId="2" applyNumberFormat="1" applyFont="1" applyFill="1" applyProtection="1"/>
    <xf numFmtId="0" fontId="6" fillId="0" borderId="0" xfId="0" applyFont="1" applyFill="1" applyProtection="1">
      <protection locked="0"/>
    </xf>
    <xf numFmtId="0" fontId="5" fillId="0" borderId="2" xfId="30" applyNumberFormat="1" applyFont="1" applyFill="1" applyProtection="1">
      <alignment vertical="top" wrapText="1"/>
    </xf>
    <xf numFmtId="1" fontId="5" fillId="0" borderId="2" xfId="31" applyNumberFormat="1" applyFont="1" applyFill="1" applyProtection="1">
      <alignment horizontal="center" vertical="top" shrinkToFit="1"/>
    </xf>
    <xf numFmtId="0" fontId="10" fillId="0" borderId="2" xfId="30" applyNumberFormat="1" applyFont="1" applyFill="1" applyProtection="1">
      <alignment vertical="top" wrapText="1"/>
    </xf>
    <xf numFmtId="1" fontId="10" fillId="0" borderId="2" xfId="31" applyNumberFormat="1" applyFont="1" applyFill="1" applyProtection="1">
      <alignment horizontal="center" vertical="top" shrinkToFit="1"/>
    </xf>
    <xf numFmtId="0" fontId="10" fillId="5" borderId="2" xfId="30" applyNumberFormat="1" applyFont="1" applyFill="1" applyProtection="1">
      <alignment vertical="top" wrapText="1"/>
    </xf>
    <xf numFmtId="1" fontId="10" fillId="5" borderId="2" xfId="31" applyNumberFormat="1" applyFont="1" applyFill="1" applyProtection="1">
      <alignment horizontal="center" vertical="top" shrinkToFit="1"/>
    </xf>
    <xf numFmtId="0" fontId="5" fillId="0" borderId="1" xfId="48" applyNumberFormat="1" applyFont="1" applyAlignment="1" applyProtection="1">
      <alignment vertical="top" wrapText="1"/>
    </xf>
    <xf numFmtId="1" fontId="5" fillId="0" borderId="2" xfId="31" applyNumberFormat="1" applyFont="1" applyProtection="1">
      <alignment horizontal="center" vertical="top" shrinkToFit="1"/>
    </xf>
    <xf numFmtId="0" fontId="5" fillId="0" borderId="3" xfId="30" applyNumberFormat="1" applyFont="1" applyFill="1" applyBorder="1" applyProtection="1">
      <alignment vertical="top" wrapText="1"/>
    </xf>
    <xf numFmtId="1" fontId="5" fillId="0" borderId="3" xfId="31" applyNumberFormat="1" applyFont="1" applyFill="1" applyBorder="1" applyProtection="1">
      <alignment horizontal="center" vertical="top" shrinkToFit="1"/>
    </xf>
    <xf numFmtId="0" fontId="5" fillId="0" borderId="6" xfId="48" applyNumberFormat="1" applyFont="1" applyBorder="1" applyAlignment="1" applyProtection="1">
      <alignment vertical="top" wrapText="1"/>
    </xf>
    <xf numFmtId="0" fontId="5" fillId="0" borderId="4" xfId="30" applyNumberFormat="1" applyFont="1" applyFill="1" applyBorder="1" applyProtection="1">
      <alignment vertical="top" wrapText="1"/>
    </xf>
    <xf numFmtId="1" fontId="5" fillId="0" borderId="4" xfId="31" applyNumberFormat="1" applyFont="1" applyFill="1" applyBorder="1" applyProtection="1">
      <alignment horizontal="center" vertical="top" shrinkToFit="1"/>
    </xf>
    <xf numFmtId="0" fontId="10" fillId="0" borderId="6" xfId="30" applyNumberFormat="1" applyFont="1" applyFill="1" applyBorder="1" applyProtection="1">
      <alignment vertical="top" wrapText="1"/>
    </xf>
    <xf numFmtId="1" fontId="10" fillId="0" borderId="6" xfId="31" applyNumberFormat="1" applyFont="1" applyFill="1" applyBorder="1" applyProtection="1">
      <alignment horizontal="center" vertical="top" shrinkToFit="1"/>
    </xf>
    <xf numFmtId="1" fontId="5" fillId="0" borderId="8" xfId="31" applyNumberFormat="1" applyFont="1" applyBorder="1" applyProtection="1">
      <alignment horizontal="center" vertical="top" shrinkToFit="1"/>
    </xf>
    <xf numFmtId="0" fontId="10" fillId="0" borderId="3" xfId="30" applyNumberFormat="1" applyFont="1" applyFill="1" applyBorder="1" applyProtection="1">
      <alignment vertical="top" wrapText="1"/>
    </xf>
    <xf numFmtId="1" fontId="5" fillId="0" borderId="9" xfId="31" applyNumberFormat="1" applyFont="1" applyBorder="1" applyProtection="1">
      <alignment horizontal="center" vertical="top" shrinkToFit="1"/>
    </xf>
    <xf numFmtId="0" fontId="6" fillId="0" borderId="0" xfId="0" applyFont="1" applyFill="1" applyAlignment="1" applyProtection="1">
      <alignment horizontal="center"/>
      <protection locked="0"/>
    </xf>
    <xf numFmtId="4" fontId="5" fillId="0" borderId="1" xfId="2" applyNumberFormat="1" applyFont="1" applyFill="1" applyAlignment="1" applyProtection="1">
      <alignment horizontal="center"/>
    </xf>
    <xf numFmtId="4" fontId="6" fillId="0" borderId="0" xfId="0" applyNumberFormat="1" applyFont="1" applyFill="1" applyAlignment="1" applyProtection="1">
      <alignment horizontal="center"/>
      <protection locked="0"/>
    </xf>
    <xf numFmtId="0" fontId="10" fillId="0" borderId="9" xfId="20" applyNumberFormat="1" applyFont="1" applyFill="1" applyBorder="1" applyAlignment="1" applyProtection="1">
      <alignment horizontal="left" vertical="top" wrapText="1"/>
    </xf>
    <xf numFmtId="0" fontId="5" fillId="0" borderId="9" xfId="20" applyNumberFormat="1" applyFont="1" applyFill="1" applyBorder="1" applyAlignment="1" applyProtection="1">
      <alignment horizontal="left" vertical="top" wrapText="1"/>
    </xf>
    <xf numFmtId="4" fontId="5" fillId="0" borderId="11" xfId="19" applyNumberFormat="1" applyFont="1" applyFill="1" applyBorder="1" applyAlignment="1">
      <alignment horizontal="center" vertical="center" wrapText="1"/>
    </xf>
    <xf numFmtId="4" fontId="5" fillId="0" borderId="11" xfId="29" applyNumberFormat="1" applyFont="1" applyFill="1" applyBorder="1" applyAlignment="1" applyProtection="1">
      <alignment horizontal="center" vertical="center" wrapText="1"/>
    </xf>
    <xf numFmtId="4" fontId="10" fillId="0" borderId="6" xfId="20" applyNumberFormat="1" applyFont="1" applyFill="1" applyBorder="1" applyAlignment="1" applyProtection="1">
      <alignment horizontal="center" vertical="top" wrapText="1"/>
    </xf>
    <xf numFmtId="4" fontId="10" fillId="0" borderId="6" xfId="21" applyNumberFormat="1" applyFont="1" applyFill="1" applyBorder="1" applyAlignment="1" applyProtection="1">
      <alignment horizontal="center" vertical="top" shrinkToFit="1"/>
    </xf>
    <xf numFmtId="0" fontId="10" fillId="5" borderId="9" xfId="20" applyNumberFormat="1" applyFont="1" applyFill="1" applyBorder="1" applyAlignment="1" applyProtection="1">
      <alignment horizontal="center" vertical="top" wrapText="1"/>
    </xf>
    <xf numFmtId="0" fontId="10" fillId="6" borderId="9" xfId="20" applyNumberFormat="1" applyFont="1" applyFill="1" applyBorder="1" applyAlignment="1" applyProtection="1">
      <alignment horizontal="left" vertical="top" wrapText="1"/>
    </xf>
    <xf numFmtId="4" fontId="10" fillId="6" borderId="6" xfId="21" applyNumberFormat="1" applyFont="1" applyFill="1" applyBorder="1" applyAlignment="1" applyProtection="1">
      <alignment horizontal="center" vertical="top" shrinkToFit="1"/>
    </xf>
    <xf numFmtId="4" fontId="10" fillId="5" borderId="6" xfId="21" applyNumberFormat="1" applyFont="1" applyFill="1" applyBorder="1" applyAlignment="1" applyProtection="1">
      <alignment horizontal="center" vertical="top" shrinkToFit="1"/>
    </xf>
    <xf numFmtId="0" fontId="11" fillId="0" borderId="9" xfId="13" applyFont="1" applyFill="1" applyBorder="1" applyAlignment="1">
      <alignment horizontal="center" vertical="top" shrinkToFit="1"/>
    </xf>
    <xf numFmtId="4" fontId="11" fillId="0" borderId="6" xfId="15" applyNumberFormat="1" applyFont="1" applyFill="1" applyBorder="1" applyAlignment="1" applyProtection="1">
      <alignment horizontal="center" vertical="top" shrinkToFit="1"/>
    </xf>
    <xf numFmtId="4" fontId="12" fillId="0" borderId="6" xfId="0" applyNumberFormat="1" applyFont="1" applyFill="1" applyBorder="1" applyAlignment="1" applyProtection="1">
      <alignment horizontal="center"/>
      <protection locked="0"/>
    </xf>
    <xf numFmtId="4" fontId="13" fillId="0" borderId="0" xfId="0" applyNumberFormat="1" applyFont="1" applyFill="1" applyAlignment="1" applyProtection="1">
      <alignment horizontal="center"/>
      <protection locked="0"/>
    </xf>
    <xf numFmtId="4" fontId="5" fillId="0" borderId="6" xfId="21" applyNumberFormat="1" applyFont="1" applyFill="1" applyBorder="1" applyAlignment="1" applyProtection="1">
      <alignment horizontal="center" vertical="center" shrinkToFit="1"/>
    </xf>
    <xf numFmtId="4" fontId="13" fillId="0" borderId="6" xfId="0" applyNumberFormat="1" applyFont="1" applyFill="1" applyBorder="1" applyAlignment="1" applyProtection="1">
      <alignment horizontal="center" vertical="center"/>
      <protection locked="0"/>
    </xf>
    <xf numFmtId="4" fontId="10" fillId="0" borderId="6" xfId="20" applyNumberFormat="1" applyFont="1" applyFill="1" applyBorder="1" applyAlignment="1" applyProtection="1">
      <alignment horizontal="center" vertical="center" wrapText="1"/>
    </xf>
    <xf numFmtId="4" fontId="5" fillId="0" borderId="6" xfId="20" applyNumberFormat="1" applyFont="1" applyFill="1" applyBorder="1" applyAlignment="1" applyProtection="1">
      <alignment horizontal="center" vertical="center" wrapText="1"/>
    </xf>
    <xf numFmtId="4" fontId="10" fillId="6" borderId="6" xfId="20" applyNumberFormat="1" applyFont="1" applyFill="1" applyBorder="1" applyAlignment="1" applyProtection="1">
      <alignment horizontal="center" vertical="center" wrapText="1"/>
    </xf>
    <xf numFmtId="4" fontId="10" fillId="6" borderId="6" xfId="21" applyNumberFormat="1" applyFont="1" applyFill="1" applyBorder="1" applyAlignment="1" applyProtection="1">
      <alignment horizontal="center" vertical="center" shrinkToFit="1"/>
    </xf>
    <xf numFmtId="4" fontId="12" fillId="6" borderId="6" xfId="0" applyNumberFormat="1" applyFont="1" applyFill="1" applyBorder="1" applyAlignment="1" applyProtection="1">
      <alignment horizontal="center" vertical="center"/>
      <protection locked="0"/>
    </xf>
    <xf numFmtId="0" fontId="6" fillId="0" borderId="13" xfId="0" applyFont="1" applyFill="1" applyBorder="1" applyProtection="1">
      <protection locked="0"/>
    </xf>
    <xf numFmtId="4" fontId="5" fillId="0" borderId="6" xfId="29" applyNumberFormat="1" applyFont="1" applyFill="1" applyBorder="1" applyAlignment="1" applyProtection="1">
      <alignment horizontal="center" vertical="center" wrapText="1"/>
    </xf>
    <xf numFmtId="4" fontId="5" fillId="0" borderId="11" xfId="29" applyNumberFormat="1" applyFont="1" applyFill="1" applyBorder="1" applyAlignment="1" applyProtection="1">
      <alignment horizontal="center" vertical="center" wrapText="1"/>
    </xf>
    <xf numFmtId="0" fontId="5" fillId="0" borderId="1" xfId="1" applyNumberFormat="1" applyFont="1" applyFill="1" applyProtection="1">
      <alignment wrapText="1"/>
    </xf>
    <xf numFmtId="0" fontId="5" fillId="0" borderId="1" xfId="1" applyFont="1" applyFill="1">
      <alignment wrapText="1"/>
    </xf>
    <xf numFmtId="0" fontId="7" fillId="0" borderId="1" xfId="3" applyNumberFormat="1" applyFont="1" applyFill="1" applyProtection="1">
      <alignment horizontal="center" wrapText="1"/>
    </xf>
    <xf numFmtId="0" fontId="7" fillId="0" borderId="1" xfId="3" applyFont="1" applyFill="1">
      <alignment horizontal="center" wrapText="1"/>
    </xf>
    <xf numFmtId="0" fontId="8" fillId="0" borderId="1" xfId="4" applyNumberFormat="1" applyFont="1" applyFill="1" applyProtection="1">
      <alignment horizontal="center"/>
    </xf>
    <xf numFmtId="0" fontId="8" fillId="0" borderId="1" xfId="4" applyFont="1" applyFill="1">
      <alignment horizontal="center"/>
    </xf>
    <xf numFmtId="0" fontId="9" fillId="0" borderId="1" xfId="5" applyNumberFormat="1" applyFont="1" applyFill="1" applyProtection="1">
      <alignment horizontal="right"/>
    </xf>
    <xf numFmtId="0" fontId="9" fillId="0" borderId="1" xfId="5" applyFont="1" applyFill="1">
      <alignment horizontal="right"/>
    </xf>
    <xf numFmtId="0" fontId="5" fillId="0" borderId="6" xfId="6" applyNumberFormat="1" applyFont="1" applyFill="1" applyBorder="1" applyProtection="1">
      <alignment horizontal="center" vertical="center" wrapText="1"/>
    </xf>
    <xf numFmtId="0" fontId="5" fillId="0" borderId="6" xfId="6" applyFont="1" applyFill="1" applyBorder="1">
      <alignment horizontal="center" vertical="center" wrapText="1"/>
    </xf>
    <xf numFmtId="0" fontId="5" fillId="0" borderId="11" xfId="6" applyNumberFormat="1" applyFont="1" applyFill="1" applyBorder="1" applyAlignment="1" applyProtection="1">
      <alignment horizontal="center" vertical="center" wrapText="1"/>
    </xf>
    <xf numFmtId="0" fontId="5" fillId="0" borderId="12" xfId="6" applyNumberFormat="1" applyFont="1" applyFill="1" applyBorder="1" applyAlignment="1" applyProtection="1">
      <alignment horizontal="center" vertical="center" wrapText="1"/>
    </xf>
    <xf numFmtId="4" fontId="5" fillId="0" borderId="6" xfId="19" applyNumberFormat="1" applyFont="1" applyFill="1" applyBorder="1" applyAlignment="1" applyProtection="1">
      <alignment horizontal="center" vertical="center" wrapText="1"/>
    </xf>
    <xf numFmtId="0" fontId="5" fillId="0" borderId="1" xfId="37" applyNumberFormat="1" applyFont="1" applyFill="1" applyProtection="1">
      <alignment horizontal="left" wrapText="1"/>
    </xf>
    <xf numFmtId="0" fontId="5" fillId="0" borderId="1" xfId="37" applyFont="1" applyFill="1">
      <alignment horizontal="left" wrapText="1"/>
    </xf>
    <xf numFmtId="0" fontId="10" fillId="0" borderId="2" xfId="34" applyNumberFormat="1" applyFont="1" applyFill="1" applyProtection="1">
      <alignment horizontal="left"/>
    </xf>
    <xf numFmtId="0" fontId="10" fillId="0" borderId="2" xfId="34" applyFont="1" applyFill="1">
      <alignment horizontal="left"/>
    </xf>
    <xf numFmtId="0" fontId="5" fillId="0" borderId="2" xfId="6" applyNumberFormat="1" applyFont="1" applyFill="1" applyProtection="1">
      <alignment horizontal="center" vertical="center" wrapText="1"/>
    </xf>
    <xf numFmtId="0" fontId="5" fillId="0" borderId="2" xfId="6" applyFont="1" applyFill="1">
      <alignment horizontal="center" vertical="center" wrapText="1"/>
    </xf>
    <xf numFmtId="0" fontId="5" fillId="0" borderId="2" xfId="8" applyNumberFormat="1" applyFont="1" applyFill="1" applyProtection="1">
      <alignment horizontal="center" vertical="center" wrapText="1"/>
    </xf>
    <xf numFmtId="0" fontId="5" fillId="0" borderId="2" xfId="8" applyFont="1" applyFill="1">
      <alignment horizontal="center" vertical="center" wrapText="1"/>
    </xf>
    <xf numFmtId="0" fontId="5" fillId="0" borderId="2" xfId="9" applyNumberFormat="1" applyFont="1" applyFill="1" applyProtection="1">
      <alignment horizontal="center" vertical="center" wrapText="1"/>
    </xf>
    <xf numFmtId="0" fontId="5" fillId="0" borderId="2" xfId="9" applyFont="1" applyFill="1">
      <alignment horizontal="center" vertical="center" wrapText="1"/>
    </xf>
    <xf numFmtId="4" fontId="5" fillId="0" borderId="1" xfId="2" applyNumberFormat="1" applyFont="1" applyFill="1" applyAlignment="1" applyProtection="1">
      <alignment vertical="top"/>
    </xf>
    <xf numFmtId="4" fontId="5" fillId="0" borderId="5" xfId="9" applyNumberFormat="1" applyFont="1" applyFill="1" applyBorder="1" applyAlignment="1" applyProtection="1">
      <alignment horizontal="center" vertical="top" wrapText="1"/>
    </xf>
    <xf numFmtId="4" fontId="5" fillId="0" borderId="6" xfId="19" applyNumberFormat="1" applyFont="1" applyFill="1" applyBorder="1" applyAlignment="1" applyProtection="1">
      <alignment horizontal="center" vertical="top" wrapText="1"/>
    </xf>
    <xf numFmtId="4" fontId="5" fillId="0" borderId="5" xfId="29" applyNumberFormat="1" applyFont="1" applyFill="1" applyBorder="1" applyAlignment="1" applyProtection="1">
      <alignment horizontal="center" vertical="top" wrapText="1"/>
    </xf>
    <xf numFmtId="4" fontId="5" fillId="0" borderId="7" xfId="9" applyNumberFormat="1" applyFont="1" applyFill="1" applyBorder="1" applyAlignment="1" applyProtection="1">
      <alignment horizontal="center" vertical="top" wrapText="1"/>
    </xf>
    <xf numFmtId="4" fontId="5" fillId="0" borderId="6" xfId="19" applyNumberFormat="1" applyFont="1" applyFill="1" applyBorder="1" applyAlignment="1">
      <alignment horizontal="center" vertical="top" wrapText="1"/>
    </xf>
    <xf numFmtId="4" fontId="5" fillId="0" borderId="6" xfId="29" applyNumberFormat="1" applyFont="1" applyFill="1" applyBorder="1" applyAlignment="1">
      <alignment horizontal="center" vertical="top" wrapText="1"/>
    </xf>
    <xf numFmtId="4" fontId="5" fillId="0" borderId="6" xfId="29" applyNumberFormat="1" applyFont="1" applyFill="1" applyBorder="1" applyAlignment="1" applyProtection="1">
      <alignment horizontal="center" vertical="top" wrapText="1"/>
    </xf>
    <xf numFmtId="4" fontId="5" fillId="0" borderId="7" xfId="29" applyNumberFormat="1" applyFont="1" applyFill="1" applyBorder="1" applyAlignment="1" applyProtection="1">
      <alignment horizontal="center" vertical="top" wrapText="1"/>
    </xf>
    <xf numFmtId="4" fontId="10" fillId="5" borderId="2" xfId="31" applyNumberFormat="1" applyFont="1" applyFill="1" applyAlignment="1" applyProtection="1">
      <alignment horizontal="right" vertical="top" shrinkToFit="1"/>
    </xf>
    <xf numFmtId="4" fontId="10" fillId="5" borderId="9" xfId="31" applyNumberFormat="1" applyFont="1" applyFill="1" applyBorder="1" applyAlignment="1" applyProtection="1">
      <alignment horizontal="right" vertical="top" shrinkToFit="1"/>
    </xf>
    <xf numFmtId="4" fontId="10" fillId="0" borderId="2" xfId="31" applyNumberFormat="1" applyFont="1" applyFill="1" applyAlignment="1" applyProtection="1">
      <alignment horizontal="right" vertical="top" shrinkToFit="1"/>
    </xf>
    <xf numFmtId="4" fontId="10" fillId="0" borderId="9" xfId="31" applyNumberFormat="1" applyFont="1" applyFill="1" applyBorder="1" applyAlignment="1" applyProtection="1">
      <alignment horizontal="right" vertical="top" shrinkToFit="1"/>
    </xf>
    <xf numFmtId="4" fontId="5" fillId="0" borderId="2" xfId="31" applyNumberFormat="1" applyFont="1" applyFill="1" applyAlignment="1" applyProtection="1">
      <alignment horizontal="right" vertical="top" shrinkToFit="1"/>
    </xf>
    <xf numFmtId="4" fontId="5" fillId="0" borderId="2" xfId="32" applyNumberFormat="1" applyFont="1" applyFill="1" applyAlignment="1" applyProtection="1">
      <alignment horizontal="right" vertical="top" shrinkToFit="1"/>
    </xf>
    <xf numFmtId="4" fontId="5" fillId="0" borderId="9" xfId="32" applyNumberFormat="1" applyFont="1" applyFill="1" applyBorder="1" applyAlignment="1" applyProtection="1">
      <alignment horizontal="right" vertical="top" shrinkToFit="1"/>
    </xf>
    <xf numFmtId="4" fontId="10" fillId="0" borderId="10" xfId="31" applyNumberFormat="1" applyFont="1" applyFill="1" applyBorder="1" applyAlignment="1" applyProtection="1">
      <alignment horizontal="right" vertical="top" shrinkToFit="1"/>
    </xf>
    <xf numFmtId="4" fontId="5" fillId="0" borderId="3" xfId="31" applyNumberFormat="1" applyFont="1" applyFill="1" applyBorder="1" applyAlignment="1" applyProtection="1">
      <alignment horizontal="right" vertical="top" shrinkToFit="1"/>
    </xf>
    <xf numFmtId="4" fontId="5" fillId="0" borderId="3" xfId="32" applyNumberFormat="1" applyFont="1" applyFill="1" applyBorder="1" applyAlignment="1" applyProtection="1">
      <alignment horizontal="right" vertical="top" shrinkToFit="1"/>
    </xf>
    <xf numFmtId="4" fontId="10" fillId="0" borderId="6" xfId="31" applyNumberFormat="1" applyFont="1" applyFill="1" applyBorder="1" applyAlignment="1" applyProtection="1">
      <alignment horizontal="right" vertical="top" shrinkToFit="1"/>
    </xf>
    <xf numFmtId="4" fontId="5" fillId="0" borderId="4" xfId="31" applyNumberFormat="1" applyFont="1" applyFill="1" applyBorder="1" applyAlignment="1" applyProtection="1">
      <alignment horizontal="right" vertical="top" shrinkToFit="1"/>
    </xf>
    <xf numFmtId="4" fontId="5" fillId="0" borderId="7" xfId="32" applyNumberFormat="1" applyFont="1" applyFill="1" applyBorder="1" applyAlignment="1" applyProtection="1">
      <alignment horizontal="right" vertical="top" shrinkToFit="1"/>
    </xf>
    <xf numFmtId="4" fontId="5" fillId="0" borderId="1" xfId="50" applyNumberFormat="1" applyFont="1" applyFill="1" applyAlignment="1" applyProtection="1">
      <alignment horizontal="right" vertical="top" shrinkToFit="1"/>
    </xf>
    <xf numFmtId="4" fontId="10" fillId="0" borderId="3" xfId="31" applyNumberFormat="1" applyFont="1" applyFill="1" applyBorder="1" applyAlignment="1" applyProtection="1">
      <alignment horizontal="right" vertical="top" shrinkToFit="1"/>
    </xf>
    <xf numFmtId="4" fontId="10" fillId="0" borderId="5" xfId="31" applyNumberFormat="1" applyFont="1" applyFill="1" applyBorder="1" applyAlignment="1" applyProtection="1">
      <alignment horizontal="right" vertical="top" shrinkToFit="1"/>
    </xf>
    <xf numFmtId="4" fontId="5" fillId="0" borderId="6" xfId="50" applyNumberFormat="1" applyFont="1" applyFill="1" applyBorder="1" applyAlignment="1" applyProtection="1">
      <alignment horizontal="right" vertical="top" shrinkToFit="1"/>
    </xf>
    <xf numFmtId="4" fontId="5" fillId="0" borderId="8" xfId="31" applyNumberFormat="1" applyFont="1" applyFill="1" applyBorder="1" applyAlignment="1" applyProtection="1">
      <alignment horizontal="right" vertical="top" shrinkToFit="1"/>
    </xf>
    <xf numFmtId="4" fontId="5" fillId="0" borderId="8" xfId="32" applyNumberFormat="1" applyFont="1" applyFill="1" applyBorder="1" applyAlignment="1" applyProtection="1">
      <alignment horizontal="right" vertical="top" shrinkToFit="1"/>
    </xf>
    <xf numFmtId="4" fontId="5" fillId="0" borderId="4" xfId="32" applyNumberFormat="1" applyFont="1" applyFill="1" applyBorder="1" applyAlignment="1" applyProtection="1">
      <alignment horizontal="right" vertical="top" shrinkToFit="1"/>
    </xf>
    <xf numFmtId="4" fontId="10" fillId="0" borderId="2" xfId="34" applyNumberFormat="1" applyFont="1" applyFill="1" applyAlignment="1">
      <alignment horizontal="right" vertical="top"/>
    </xf>
    <xf numFmtId="4" fontId="10" fillId="0" borderId="9" xfId="34" applyNumberFormat="1" applyFont="1" applyFill="1" applyBorder="1" applyAlignment="1">
      <alignment horizontal="right" vertical="top"/>
    </xf>
    <xf numFmtId="4" fontId="5" fillId="0" borderId="1" xfId="37" applyNumberFormat="1" applyFont="1" applyFill="1" applyAlignment="1" applyProtection="1">
      <alignment horizontal="left" vertical="top" wrapText="1"/>
    </xf>
    <xf numFmtId="4" fontId="6" fillId="0" borderId="0" xfId="0" applyNumberFormat="1" applyFont="1" applyFill="1" applyAlignment="1" applyProtection="1">
      <alignment vertical="top"/>
      <protection locked="0"/>
    </xf>
  </cellXfs>
  <cellStyles count="51">
    <cellStyle name="br" xfId="40"/>
    <cellStyle name="col" xfId="39"/>
    <cellStyle name="style0" xfId="41"/>
    <cellStyle name="td" xfId="42"/>
    <cellStyle name="tr" xfId="38"/>
    <cellStyle name="xl21" xfId="43"/>
    <cellStyle name="xl22" xfId="6"/>
    <cellStyle name="xl23" xfId="44"/>
    <cellStyle name="xl24" xfId="2"/>
    <cellStyle name="xl25" xfId="7"/>
    <cellStyle name="xl26" xfId="31"/>
    <cellStyle name="xl27" xfId="8"/>
    <cellStyle name="xl28" xfId="9"/>
    <cellStyle name="xl29" xfId="10"/>
    <cellStyle name="xl30" xfId="11"/>
    <cellStyle name="xl31" xfId="12"/>
    <cellStyle name="xl32" xfId="13"/>
    <cellStyle name="xl33" xfId="45"/>
    <cellStyle name="xl34" xfId="14"/>
    <cellStyle name="xl35" xfId="15"/>
    <cellStyle name="xl36" xfId="16"/>
    <cellStyle name="xl37" xfId="17"/>
    <cellStyle name="xl38" xfId="34"/>
    <cellStyle name="xl39" xfId="18"/>
    <cellStyle name="xl40" xfId="46"/>
    <cellStyle name="xl41" xfId="35"/>
    <cellStyle name="xl42" xfId="1"/>
    <cellStyle name="xl43" xfId="19"/>
    <cellStyle name="xl44" xfId="20"/>
    <cellStyle name="xl45" xfId="21"/>
    <cellStyle name="xl46" xfId="22"/>
    <cellStyle name="xl47" xfId="23"/>
    <cellStyle name="xl48" xfId="24"/>
    <cellStyle name="xl49" xfId="25"/>
    <cellStyle name="xl50" xfId="26"/>
    <cellStyle name="xl51" xfId="27"/>
    <cellStyle name="xl52" xfId="28"/>
    <cellStyle name="xl53" xfId="29"/>
    <cellStyle name="xl54" xfId="37"/>
    <cellStyle name="xl55" xfId="47"/>
    <cellStyle name="xl56" xfId="36"/>
    <cellStyle name="xl57" xfId="3"/>
    <cellStyle name="xl58" xfId="4"/>
    <cellStyle name="xl59" xfId="5"/>
    <cellStyle name="xl60" xfId="48"/>
    <cellStyle name="xl61" xfId="30"/>
    <cellStyle name="xl62" xfId="49"/>
    <cellStyle name="xl63" xfId="50"/>
    <cellStyle name="xl64" xfId="32"/>
    <cellStyle name="xl65" xfId="33"/>
    <cellStyle name="Обычный" xfId="0" builtinId="0"/>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8"/>
  <sheetViews>
    <sheetView showGridLines="0" zoomScaleNormal="100" zoomScaleSheetLayoutView="100" workbookViewId="0">
      <pane ySplit="7" topLeftCell="A8" activePane="bottomLeft" state="frozen"/>
      <selection pane="bottomLeft" activeCell="K17" sqref="K17"/>
    </sheetView>
  </sheetViews>
  <sheetFormatPr defaultRowHeight="15" x14ac:dyDescent="0.25"/>
  <cols>
    <col min="1" max="1" width="56" style="2" customWidth="1"/>
    <col min="2" max="2" width="18.85546875" style="21" customWidth="1"/>
    <col min="3" max="4" width="18.85546875" style="23" customWidth="1"/>
    <col min="5" max="5" width="18.85546875" style="37" customWidth="1"/>
    <col min="6" max="16384" width="9.140625" style="2"/>
  </cols>
  <sheetData>
    <row r="1" spans="1:5" x14ac:dyDescent="0.25">
      <c r="A1" s="48"/>
      <c r="B1" s="48"/>
      <c r="C1" s="49"/>
      <c r="D1" s="22"/>
      <c r="E1" s="22"/>
    </row>
    <row r="2" spans="1:5" ht="15.2" customHeight="1" x14ac:dyDescent="0.25">
      <c r="A2" s="48"/>
      <c r="B2" s="48"/>
      <c r="C2" s="49"/>
      <c r="D2" s="22"/>
      <c r="E2" s="22"/>
    </row>
    <row r="3" spans="1:5" ht="15.95" customHeight="1" x14ac:dyDescent="0.25">
      <c r="A3" s="50" t="s">
        <v>602</v>
      </c>
      <c r="B3" s="50"/>
      <c r="C3" s="51"/>
      <c r="D3" s="51"/>
      <c r="E3" s="51"/>
    </row>
    <row r="4" spans="1:5" ht="15.75" customHeight="1" x14ac:dyDescent="0.25">
      <c r="A4" s="52"/>
      <c r="B4" s="52"/>
      <c r="C4" s="53"/>
      <c r="D4" s="53"/>
      <c r="E4" s="53"/>
    </row>
    <row r="5" spans="1:5" ht="12.75" customHeight="1" x14ac:dyDescent="0.25">
      <c r="A5" s="54" t="s">
        <v>299</v>
      </c>
      <c r="B5" s="54"/>
      <c r="C5" s="55"/>
      <c r="D5" s="55"/>
      <c r="E5" s="55"/>
    </row>
    <row r="6" spans="1:5" ht="26.25" customHeight="1" x14ac:dyDescent="0.25">
      <c r="A6" s="56" t="s">
        <v>0</v>
      </c>
      <c r="B6" s="58" t="s">
        <v>610</v>
      </c>
      <c r="C6" s="60" t="s">
        <v>603</v>
      </c>
      <c r="D6" s="60"/>
      <c r="E6" s="46" t="s">
        <v>604</v>
      </c>
    </row>
    <row r="7" spans="1:5" ht="25.5" x14ac:dyDescent="0.25">
      <c r="A7" s="57"/>
      <c r="B7" s="59"/>
      <c r="C7" s="26" t="s">
        <v>492</v>
      </c>
      <c r="D7" s="27" t="s">
        <v>494</v>
      </c>
      <c r="E7" s="47"/>
    </row>
    <row r="8" spans="1:5" x14ac:dyDescent="0.25">
      <c r="A8" s="30" t="s">
        <v>605</v>
      </c>
      <c r="B8" s="33">
        <f>B9+B21</f>
        <v>1207881371.5899999</v>
      </c>
      <c r="C8" s="33">
        <f>C9+C21</f>
        <v>1207723969.55</v>
      </c>
      <c r="D8" s="33">
        <f t="shared" ref="D8:E8" si="0">D9+D21</f>
        <v>798452788.95000005</v>
      </c>
      <c r="E8" s="33">
        <f t="shared" si="0"/>
        <v>1183737689.55</v>
      </c>
    </row>
    <row r="9" spans="1:5" x14ac:dyDescent="0.25">
      <c r="A9" s="31" t="s">
        <v>606</v>
      </c>
      <c r="B9" s="32">
        <f>B10+B11+B12+B16+B20</f>
        <v>1045274736.27</v>
      </c>
      <c r="C9" s="32">
        <f>C10+C11+C12+C16</f>
        <v>1088093319</v>
      </c>
      <c r="D9" s="32">
        <f t="shared" ref="D9:E9" si="1">D10+D11+D12+D16</f>
        <v>693249219.2700001</v>
      </c>
      <c r="E9" s="32">
        <f t="shared" si="1"/>
        <v>1064107039</v>
      </c>
    </row>
    <row r="10" spans="1:5" x14ac:dyDescent="0.25">
      <c r="A10" s="24" t="s">
        <v>607</v>
      </c>
      <c r="B10" s="28">
        <v>930981689.88999999</v>
      </c>
      <c r="C10" s="29">
        <v>964387279</v>
      </c>
      <c r="D10" s="29">
        <v>604102792.59000003</v>
      </c>
      <c r="E10" s="36">
        <f>C10-23986280</f>
        <v>940400999</v>
      </c>
    </row>
    <row r="11" spans="1:5" ht="16.5" customHeight="1" x14ac:dyDescent="0.25">
      <c r="A11" s="24" t="s">
        <v>608</v>
      </c>
      <c r="B11" s="28">
        <v>10121110.359999999</v>
      </c>
      <c r="C11" s="29">
        <v>11704487</v>
      </c>
      <c r="D11" s="29">
        <v>8645376.2699999996</v>
      </c>
      <c r="E11" s="36">
        <f>C11</f>
        <v>11704487</v>
      </c>
    </row>
    <row r="12" spans="1:5" ht="16.5" customHeight="1" x14ac:dyDescent="0.25">
      <c r="A12" s="24" t="s">
        <v>609</v>
      </c>
      <c r="B12" s="28">
        <f>B13+B14+B15</f>
        <v>77786339.710000008</v>
      </c>
      <c r="C12" s="28">
        <f t="shared" ref="C12:E12" si="2">C13+C14+C15</f>
        <v>81105672</v>
      </c>
      <c r="D12" s="28">
        <f t="shared" si="2"/>
        <v>63398160.450000003</v>
      </c>
      <c r="E12" s="28">
        <f t="shared" si="2"/>
        <v>81105672</v>
      </c>
    </row>
    <row r="13" spans="1:5" ht="25.5" x14ac:dyDescent="0.25">
      <c r="A13" s="25" t="s">
        <v>612</v>
      </c>
      <c r="B13" s="41">
        <v>63895764.969999999</v>
      </c>
      <c r="C13" s="38">
        <v>65991550</v>
      </c>
      <c r="D13" s="38">
        <v>53824787.280000001</v>
      </c>
      <c r="E13" s="39">
        <f>C13</f>
        <v>65991550</v>
      </c>
    </row>
    <row r="14" spans="1:5" ht="18.75" customHeight="1" x14ac:dyDescent="0.25">
      <c r="A14" s="25" t="s">
        <v>613</v>
      </c>
      <c r="B14" s="41">
        <v>11041142.93</v>
      </c>
      <c r="C14" s="38">
        <v>12107790</v>
      </c>
      <c r="D14" s="38">
        <v>7189191.3300000001</v>
      </c>
      <c r="E14" s="39">
        <f t="shared" ref="E14:E15" si="3">C14</f>
        <v>12107790</v>
      </c>
    </row>
    <row r="15" spans="1:5" ht="25.5" x14ac:dyDescent="0.25">
      <c r="A15" s="25" t="s">
        <v>614</v>
      </c>
      <c r="B15" s="41">
        <v>2849431.81</v>
      </c>
      <c r="C15" s="38">
        <v>3006332</v>
      </c>
      <c r="D15" s="38">
        <v>2384181.84</v>
      </c>
      <c r="E15" s="39">
        <f t="shared" si="3"/>
        <v>3006332</v>
      </c>
    </row>
    <row r="16" spans="1:5" x14ac:dyDescent="0.25">
      <c r="A16" s="24" t="s">
        <v>611</v>
      </c>
      <c r="B16" s="28">
        <f>B17+B18+B19</f>
        <v>26385708.810000002</v>
      </c>
      <c r="C16" s="40">
        <f t="shared" ref="C16:E16" si="4">C17+C18+C19</f>
        <v>30895881</v>
      </c>
      <c r="D16" s="40">
        <f t="shared" si="4"/>
        <v>17102889.960000001</v>
      </c>
      <c r="E16" s="40">
        <f t="shared" si="4"/>
        <v>30895881</v>
      </c>
    </row>
    <row r="17" spans="1:5" x14ac:dyDescent="0.25">
      <c r="A17" s="25" t="s">
        <v>615</v>
      </c>
      <c r="B17" s="41">
        <v>14519029.720000001</v>
      </c>
      <c r="C17" s="38">
        <v>16867172</v>
      </c>
      <c r="D17" s="38">
        <v>3868962.37</v>
      </c>
      <c r="E17" s="39">
        <f>C17</f>
        <v>16867172</v>
      </c>
    </row>
    <row r="18" spans="1:5" x14ac:dyDescent="0.25">
      <c r="A18" s="25" t="s">
        <v>616</v>
      </c>
      <c r="B18" s="41">
        <v>1576445.43</v>
      </c>
      <c r="C18" s="38">
        <v>2324873</v>
      </c>
      <c r="D18" s="38">
        <v>6509322.2300000004</v>
      </c>
      <c r="E18" s="39">
        <f t="shared" ref="E18:E20" si="5">C18</f>
        <v>2324873</v>
      </c>
    </row>
    <row r="19" spans="1:5" x14ac:dyDescent="0.25">
      <c r="A19" s="25" t="s">
        <v>617</v>
      </c>
      <c r="B19" s="41">
        <v>10290233.66</v>
      </c>
      <c r="C19" s="38">
        <v>11703836</v>
      </c>
      <c r="D19" s="38">
        <v>6724605.3600000003</v>
      </c>
      <c r="E19" s="39">
        <f t="shared" si="5"/>
        <v>11703836</v>
      </c>
    </row>
    <row r="20" spans="1:5" ht="25.5" x14ac:dyDescent="0.25">
      <c r="A20" s="25" t="s">
        <v>636</v>
      </c>
      <c r="B20" s="41">
        <v>-112.5</v>
      </c>
      <c r="C20" s="38">
        <v>0</v>
      </c>
      <c r="D20" s="38">
        <v>0</v>
      </c>
      <c r="E20" s="39">
        <f t="shared" si="5"/>
        <v>0</v>
      </c>
    </row>
    <row r="21" spans="1:5" x14ac:dyDescent="0.25">
      <c r="A21" s="31" t="s">
        <v>618</v>
      </c>
      <c r="B21" s="32">
        <f>SUM(B22:B27)</f>
        <v>162606635.31999999</v>
      </c>
      <c r="C21" s="32">
        <f>SUM(C22:C27)</f>
        <v>119630650.55</v>
      </c>
      <c r="D21" s="32">
        <f>SUM(D22:D27)</f>
        <v>105203569.67999999</v>
      </c>
      <c r="E21" s="32">
        <f>SUM(E22:E27)</f>
        <v>119630650.55</v>
      </c>
    </row>
    <row r="22" spans="1:5" ht="25.5" x14ac:dyDescent="0.25">
      <c r="A22" s="25" t="s">
        <v>619</v>
      </c>
      <c r="B22" s="41">
        <v>60162929.5</v>
      </c>
      <c r="C22" s="38">
        <v>60257693</v>
      </c>
      <c r="D22" s="38">
        <v>58249625.780000001</v>
      </c>
      <c r="E22" s="39">
        <f>C22</f>
        <v>60257693</v>
      </c>
    </row>
    <row r="23" spans="1:5" x14ac:dyDescent="0.25">
      <c r="A23" s="25" t="s">
        <v>620</v>
      </c>
      <c r="B23" s="41">
        <v>1870035.56</v>
      </c>
      <c r="C23" s="38">
        <v>2211600</v>
      </c>
      <c r="D23" s="38">
        <v>1874723.22</v>
      </c>
      <c r="E23" s="39">
        <f t="shared" ref="E23:E27" si="6">C23</f>
        <v>2211600</v>
      </c>
    </row>
    <row r="24" spans="1:5" ht="25.5" x14ac:dyDescent="0.25">
      <c r="A24" s="25" t="s">
        <v>621</v>
      </c>
      <c r="B24" s="41">
        <v>2846716.65</v>
      </c>
      <c r="C24" s="38">
        <v>3865017.55</v>
      </c>
      <c r="D24" s="38">
        <v>3880660.59</v>
      </c>
      <c r="E24" s="39">
        <f t="shared" si="6"/>
        <v>3865017.55</v>
      </c>
    </row>
    <row r="25" spans="1:5" x14ac:dyDescent="0.25">
      <c r="A25" s="25" t="s">
        <v>622</v>
      </c>
      <c r="B25" s="41">
        <v>65193717.399999999</v>
      </c>
      <c r="C25" s="38">
        <v>44867200</v>
      </c>
      <c r="D25" s="38">
        <v>32440971.690000001</v>
      </c>
      <c r="E25" s="39">
        <f t="shared" si="6"/>
        <v>44867200</v>
      </c>
    </row>
    <row r="26" spans="1:5" x14ac:dyDescent="0.25">
      <c r="A26" s="25" t="s">
        <v>623</v>
      </c>
      <c r="B26" s="41">
        <v>12235977.32</v>
      </c>
      <c r="C26" s="38">
        <v>8429140</v>
      </c>
      <c r="D26" s="38">
        <v>8757893.7699999996</v>
      </c>
      <c r="E26" s="39">
        <f t="shared" si="6"/>
        <v>8429140</v>
      </c>
    </row>
    <row r="27" spans="1:5" x14ac:dyDescent="0.25">
      <c r="A27" s="25" t="s">
        <v>624</v>
      </c>
      <c r="B27" s="41">
        <v>20297258.890000001</v>
      </c>
      <c r="C27" s="38">
        <v>0</v>
      </c>
      <c r="D27" s="38">
        <v>-305.37</v>
      </c>
      <c r="E27" s="39">
        <f t="shared" si="6"/>
        <v>0</v>
      </c>
    </row>
    <row r="28" spans="1:5" x14ac:dyDescent="0.25">
      <c r="A28" s="30" t="s">
        <v>625</v>
      </c>
      <c r="B28" s="33">
        <f>B29+B34+B36+B37+B35</f>
        <v>1474233779.6900003</v>
      </c>
      <c r="C28" s="33">
        <f>C29+C34+C36+C37+C35</f>
        <v>2029485974.0699999</v>
      </c>
      <c r="D28" s="33">
        <f t="shared" ref="D28:E28" si="7">D29+D34+D36+D37+D35</f>
        <v>1300762541.28</v>
      </c>
      <c r="E28" s="33">
        <f t="shared" si="7"/>
        <v>2029231054.3099999</v>
      </c>
    </row>
    <row r="29" spans="1:5" ht="25.5" x14ac:dyDescent="0.25">
      <c r="A29" s="31" t="s">
        <v>626</v>
      </c>
      <c r="B29" s="32">
        <f>SUM(B30:B33)</f>
        <v>1502405395.3600001</v>
      </c>
      <c r="C29" s="32">
        <f>SUM(C30:C33)</f>
        <v>2028679395.95</v>
      </c>
      <c r="D29" s="32">
        <f t="shared" ref="D29:E29" si="8">SUM(D30:D33)</f>
        <v>1300201811.98</v>
      </c>
      <c r="E29" s="32">
        <f t="shared" si="8"/>
        <v>2028679395.95</v>
      </c>
    </row>
    <row r="30" spans="1:5" ht="25.5" x14ac:dyDescent="0.25">
      <c r="A30" s="25" t="s">
        <v>627</v>
      </c>
      <c r="B30" s="41">
        <v>424268500</v>
      </c>
      <c r="C30" s="38">
        <v>444705915.17000002</v>
      </c>
      <c r="D30" s="38">
        <v>331719157.97000003</v>
      </c>
      <c r="E30" s="39">
        <f t="shared" ref="E30:E33" si="9">C30</f>
        <v>444705915.17000002</v>
      </c>
    </row>
    <row r="31" spans="1:5" x14ac:dyDescent="0.25">
      <c r="A31" s="25" t="s">
        <v>628</v>
      </c>
      <c r="B31" s="41">
        <v>128082378.70999999</v>
      </c>
      <c r="C31" s="38">
        <v>509985668.86000001</v>
      </c>
      <c r="D31" s="38">
        <v>184597689.24000001</v>
      </c>
      <c r="E31" s="39">
        <f t="shared" si="9"/>
        <v>509985668.86000001</v>
      </c>
    </row>
    <row r="32" spans="1:5" ht="15.75" customHeight="1" x14ac:dyDescent="0.25">
      <c r="A32" s="25" t="s">
        <v>629</v>
      </c>
      <c r="B32" s="41">
        <v>944167041.38</v>
      </c>
      <c r="C32" s="38">
        <v>1028143037.64</v>
      </c>
      <c r="D32" s="38">
        <v>738040190.49000001</v>
      </c>
      <c r="E32" s="39">
        <f t="shared" si="9"/>
        <v>1028143037.64</v>
      </c>
    </row>
    <row r="33" spans="1:5" x14ac:dyDescent="0.25">
      <c r="A33" s="25" t="s">
        <v>630</v>
      </c>
      <c r="B33" s="41">
        <v>5887475.2699999996</v>
      </c>
      <c r="C33" s="38">
        <v>45844774.280000001</v>
      </c>
      <c r="D33" s="38">
        <v>45844774.280000001</v>
      </c>
      <c r="E33" s="39">
        <f t="shared" si="9"/>
        <v>45844774.280000001</v>
      </c>
    </row>
    <row r="34" spans="1:5" x14ac:dyDescent="0.25">
      <c r="A34" s="31" t="s">
        <v>631</v>
      </c>
      <c r="B34" s="42">
        <v>454337.15</v>
      </c>
      <c r="C34" s="43">
        <v>403289.06</v>
      </c>
      <c r="D34" s="43">
        <v>403289.06</v>
      </c>
      <c r="E34" s="44">
        <f>C34</f>
        <v>403289.06</v>
      </c>
    </row>
    <row r="35" spans="1:5" x14ac:dyDescent="0.25">
      <c r="A35" s="31" t="s">
        <v>635</v>
      </c>
      <c r="B35" s="42">
        <v>508982.82</v>
      </c>
      <c r="C35" s="43">
        <v>403289.06</v>
      </c>
      <c r="D35" s="43">
        <v>412360</v>
      </c>
      <c r="E35" s="44">
        <f t="shared" ref="E35" si="10">C35</f>
        <v>403289.06</v>
      </c>
    </row>
    <row r="36" spans="1:5" ht="63.75" x14ac:dyDescent="0.25">
      <c r="A36" s="31" t="s">
        <v>632</v>
      </c>
      <c r="B36" s="42">
        <v>130237.92</v>
      </c>
      <c r="C36" s="43">
        <v>0</v>
      </c>
      <c r="D36" s="43">
        <v>240436.83</v>
      </c>
      <c r="E36" s="44">
        <f>D36</f>
        <v>240436.83</v>
      </c>
    </row>
    <row r="37" spans="1:5" ht="25.5" x14ac:dyDescent="0.25">
      <c r="A37" s="31" t="s">
        <v>633</v>
      </c>
      <c r="B37" s="42">
        <v>-29265173.559999999</v>
      </c>
      <c r="C37" s="43">
        <v>0</v>
      </c>
      <c r="D37" s="43">
        <v>-495356.59</v>
      </c>
      <c r="E37" s="44">
        <f>D37</f>
        <v>-495356.59</v>
      </c>
    </row>
    <row r="38" spans="1:5" x14ac:dyDescent="0.25">
      <c r="A38" s="34" t="s">
        <v>634</v>
      </c>
      <c r="B38" s="35">
        <f>B8+B28</f>
        <v>2682115151.2800002</v>
      </c>
      <c r="C38" s="35">
        <f>C8+C28</f>
        <v>3237209943.6199999</v>
      </c>
      <c r="D38" s="35">
        <f>D8+D28</f>
        <v>2099215330.23</v>
      </c>
      <c r="E38" s="35">
        <f>E8+E28</f>
        <v>3212968743.8599997</v>
      </c>
    </row>
  </sheetData>
  <mergeCells count="9">
    <mergeCell ref="E6:E7"/>
    <mergeCell ref="A1:C1"/>
    <mergeCell ref="A2:C2"/>
    <mergeCell ref="A3:E3"/>
    <mergeCell ref="A4:E4"/>
    <mergeCell ref="A5:E5"/>
    <mergeCell ref="A6:A7"/>
    <mergeCell ref="B6:B7"/>
    <mergeCell ref="C6:D6"/>
  </mergeCells>
  <pageMargins left="0.59055118110236227" right="0.59055118110236227" top="0.59055118110236227" bottom="0.59055118110236227" header="0.39370078740157483" footer="0.39370078740157483"/>
  <pageSetup paperSize="9" scale="68" fitToHeight="20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26"/>
  <sheetViews>
    <sheetView showGridLines="0" tabSelected="1" zoomScaleNormal="100" zoomScaleSheetLayoutView="100" workbookViewId="0">
      <pane ySplit="7" topLeftCell="A407" activePane="bottomLeft" state="frozen"/>
      <selection pane="bottomLeft" activeCell="J18" sqref="J18"/>
    </sheetView>
  </sheetViews>
  <sheetFormatPr defaultRowHeight="15" outlineLevelRow="2" x14ac:dyDescent="0.25"/>
  <cols>
    <col min="1" max="1" width="55.85546875" style="2" customWidth="1"/>
    <col min="2" max="2" width="7.7109375" style="2" customWidth="1"/>
    <col min="3" max="3" width="10.7109375" style="2" customWidth="1"/>
    <col min="4" max="8" width="15" style="103" customWidth="1"/>
    <col min="9" max="9" width="19.85546875" style="2" customWidth="1"/>
    <col min="10" max="16384" width="9.140625" style="2"/>
  </cols>
  <sheetData>
    <row r="1" spans="1:9" x14ac:dyDescent="0.25">
      <c r="A1" s="48"/>
      <c r="B1" s="49"/>
      <c r="C1" s="49"/>
      <c r="D1" s="49"/>
      <c r="E1" s="49"/>
      <c r="F1" s="71"/>
      <c r="G1" s="71"/>
      <c r="H1" s="71"/>
    </row>
    <row r="2" spans="1:9" ht="15.2" customHeight="1" x14ac:dyDescent="0.25">
      <c r="A2" s="48"/>
      <c r="B2" s="49"/>
      <c r="C2" s="49"/>
      <c r="D2" s="49"/>
      <c r="E2" s="49"/>
      <c r="F2" s="71"/>
      <c r="G2" s="71"/>
      <c r="H2" s="71"/>
    </row>
    <row r="3" spans="1:9" ht="15.95" customHeight="1" x14ac:dyDescent="0.25">
      <c r="A3" s="50" t="s">
        <v>298</v>
      </c>
      <c r="B3" s="51"/>
      <c r="C3" s="51"/>
      <c r="D3" s="51"/>
      <c r="E3" s="51"/>
      <c r="F3" s="51"/>
      <c r="G3" s="51"/>
      <c r="H3" s="51"/>
    </row>
    <row r="4" spans="1:9" ht="15.75" customHeight="1" x14ac:dyDescent="0.25">
      <c r="A4" s="52"/>
      <c r="B4" s="53"/>
      <c r="C4" s="53"/>
      <c r="D4" s="53"/>
      <c r="E4" s="53"/>
      <c r="F4" s="53"/>
      <c r="G4" s="53"/>
      <c r="H4" s="53"/>
    </row>
    <row r="5" spans="1:9" ht="12.75" customHeight="1" x14ac:dyDescent="0.25">
      <c r="A5" s="54" t="s">
        <v>299</v>
      </c>
      <c r="B5" s="55"/>
      <c r="C5" s="55"/>
      <c r="D5" s="55"/>
      <c r="E5" s="55"/>
      <c r="F5" s="55"/>
      <c r="G5" s="55"/>
      <c r="H5" s="55"/>
    </row>
    <row r="6" spans="1:9" ht="26.25" customHeight="1" x14ac:dyDescent="0.25">
      <c r="A6" s="65" t="s">
        <v>0</v>
      </c>
      <c r="B6" s="67" t="s">
        <v>1</v>
      </c>
      <c r="C6" s="69" t="s">
        <v>2</v>
      </c>
      <c r="D6" s="72" t="s">
        <v>637</v>
      </c>
      <c r="E6" s="73" t="s">
        <v>491</v>
      </c>
      <c r="F6" s="73"/>
      <c r="G6" s="73"/>
      <c r="H6" s="74" t="s">
        <v>638</v>
      </c>
      <c r="I6" s="45"/>
    </row>
    <row r="7" spans="1:9" ht="38.25" x14ac:dyDescent="0.25">
      <c r="A7" s="66"/>
      <c r="B7" s="68"/>
      <c r="C7" s="70"/>
      <c r="D7" s="75"/>
      <c r="E7" s="76" t="s">
        <v>492</v>
      </c>
      <c r="F7" s="77" t="s">
        <v>493</v>
      </c>
      <c r="G7" s="78" t="s">
        <v>494</v>
      </c>
      <c r="H7" s="79"/>
      <c r="I7" s="45"/>
    </row>
    <row r="8" spans="1:9" x14ac:dyDescent="0.25">
      <c r="A8" s="7" t="s">
        <v>480</v>
      </c>
      <c r="B8" s="8" t="s">
        <v>4</v>
      </c>
      <c r="C8" s="8" t="s">
        <v>5</v>
      </c>
      <c r="D8" s="80">
        <f>D9+D13+D21+D30+D32+D42+D44+D40</f>
        <v>198473550.55000001</v>
      </c>
      <c r="E8" s="80">
        <f>E9+E13+E21+E30+E32+E42+E44</f>
        <v>214981130.88999999</v>
      </c>
      <c r="F8" s="80">
        <f>F9+F13+F21+F30+F32+F42+F44</f>
        <v>134988461.74000001</v>
      </c>
      <c r="G8" s="80">
        <f>G9+G13+G21+G30+G32+G42+G44</f>
        <v>134988461.74000001</v>
      </c>
      <c r="H8" s="81">
        <f>H9+H13+H21+H30+H32+H42+H44</f>
        <v>211706605.24999997</v>
      </c>
      <c r="I8" s="45"/>
    </row>
    <row r="9" spans="1:9" ht="25.5" outlineLevel="1" x14ac:dyDescent="0.25">
      <c r="A9" s="5" t="s">
        <v>445</v>
      </c>
      <c r="B9" s="6" t="s">
        <v>6</v>
      </c>
      <c r="C9" s="6" t="s">
        <v>5</v>
      </c>
      <c r="D9" s="82">
        <f>SUM(D10:D12)</f>
        <v>2594536.86</v>
      </c>
      <c r="E9" s="82">
        <f t="shared" ref="E9:H9" si="0">SUM(E10:E12)</f>
        <v>2971081.99</v>
      </c>
      <c r="F9" s="82">
        <f t="shared" si="0"/>
        <v>2262453.73</v>
      </c>
      <c r="G9" s="82">
        <f t="shared" si="0"/>
        <v>2262453.73</v>
      </c>
      <c r="H9" s="83">
        <f t="shared" si="0"/>
        <v>2971081.99</v>
      </c>
      <c r="I9" s="45"/>
    </row>
    <row r="10" spans="1:9" ht="25.5" outlineLevel="2" x14ac:dyDescent="0.25">
      <c r="A10" s="3" t="s">
        <v>300</v>
      </c>
      <c r="B10" s="4" t="s">
        <v>6</v>
      </c>
      <c r="C10" s="4" t="s">
        <v>7</v>
      </c>
      <c r="D10" s="84">
        <v>2383773.75</v>
      </c>
      <c r="E10" s="85">
        <v>2471081.9900000002</v>
      </c>
      <c r="F10" s="85">
        <v>1840453.73</v>
      </c>
      <c r="G10" s="85">
        <v>1840453.73</v>
      </c>
      <c r="H10" s="86">
        <f>E10</f>
        <v>2471081.9900000002</v>
      </c>
      <c r="I10" s="45"/>
    </row>
    <row r="11" spans="1:9" ht="25.5" outlineLevel="2" x14ac:dyDescent="0.25">
      <c r="A11" s="3" t="s">
        <v>301</v>
      </c>
      <c r="B11" s="4" t="s">
        <v>6</v>
      </c>
      <c r="C11" s="4" t="s">
        <v>8</v>
      </c>
      <c r="D11" s="84">
        <v>210763.11</v>
      </c>
      <c r="E11" s="85">
        <v>400000</v>
      </c>
      <c r="F11" s="85">
        <v>322000</v>
      </c>
      <c r="G11" s="85">
        <v>322000</v>
      </c>
      <c r="H11" s="86">
        <f t="shared" ref="H11:H39" si="1">E11</f>
        <v>400000</v>
      </c>
      <c r="I11" s="45"/>
    </row>
    <row r="12" spans="1:9" ht="43.5" customHeight="1" outlineLevel="2" x14ac:dyDescent="0.25">
      <c r="A12" s="3" t="s">
        <v>302</v>
      </c>
      <c r="B12" s="4" t="s">
        <v>6</v>
      </c>
      <c r="C12" s="4" t="s">
        <v>9</v>
      </c>
      <c r="D12" s="84">
        <v>0</v>
      </c>
      <c r="E12" s="85">
        <v>100000</v>
      </c>
      <c r="F12" s="85">
        <v>100000</v>
      </c>
      <c r="G12" s="85">
        <v>100000</v>
      </c>
      <c r="H12" s="86">
        <f t="shared" si="1"/>
        <v>100000</v>
      </c>
      <c r="I12" s="45"/>
    </row>
    <row r="13" spans="1:9" ht="38.25" outlineLevel="1" x14ac:dyDescent="0.25">
      <c r="A13" s="5" t="s">
        <v>446</v>
      </c>
      <c r="B13" s="6" t="s">
        <v>10</v>
      </c>
      <c r="C13" s="6" t="s">
        <v>5</v>
      </c>
      <c r="D13" s="82">
        <f>SUM(D14:D20)</f>
        <v>9063875.4199999999</v>
      </c>
      <c r="E13" s="82">
        <f t="shared" ref="E13:H13" si="2">SUM(E14:E20)</f>
        <v>9507403.3300000001</v>
      </c>
      <c r="F13" s="82">
        <f t="shared" si="2"/>
        <v>7155239.7300000004</v>
      </c>
      <c r="G13" s="82">
        <f t="shared" si="2"/>
        <v>7155239.7300000004</v>
      </c>
      <c r="H13" s="83">
        <f t="shared" si="2"/>
        <v>9507403.3300000001</v>
      </c>
      <c r="I13" s="45"/>
    </row>
    <row r="14" spans="1:9" outlineLevel="2" x14ac:dyDescent="0.25">
      <c r="A14" s="3" t="s">
        <v>303</v>
      </c>
      <c r="B14" s="4" t="s">
        <v>10</v>
      </c>
      <c r="C14" s="4" t="s">
        <v>11</v>
      </c>
      <c r="D14" s="84">
        <v>40300</v>
      </c>
      <c r="E14" s="85">
        <v>70000</v>
      </c>
      <c r="F14" s="85">
        <v>13500</v>
      </c>
      <c r="G14" s="85">
        <v>13500</v>
      </c>
      <c r="H14" s="86">
        <f t="shared" si="1"/>
        <v>70000</v>
      </c>
      <c r="I14" s="45"/>
    </row>
    <row r="15" spans="1:9" ht="51" outlineLevel="2" x14ac:dyDescent="0.25">
      <c r="A15" s="3" t="s">
        <v>302</v>
      </c>
      <c r="B15" s="4" t="s">
        <v>10</v>
      </c>
      <c r="C15" s="4" t="s">
        <v>12</v>
      </c>
      <c r="D15" s="84">
        <v>78671.83</v>
      </c>
      <c r="E15" s="85">
        <v>194160</v>
      </c>
      <c r="F15" s="85">
        <v>102419.86</v>
      </c>
      <c r="G15" s="85">
        <v>102419.86</v>
      </c>
      <c r="H15" s="86">
        <f t="shared" si="1"/>
        <v>194160</v>
      </c>
      <c r="I15" s="45"/>
    </row>
    <row r="16" spans="1:9" ht="25.5" outlineLevel="2" x14ac:dyDescent="0.25">
      <c r="A16" s="3" t="s">
        <v>304</v>
      </c>
      <c r="B16" s="4" t="s">
        <v>10</v>
      </c>
      <c r="C16" s="4" t="s">
        <v>13</v>
      </c>
      <c r="D16" s="84">
        <v>2321144.7999999998</v>
      </c>
      <c r="E16" s="85">
        <v>2234400.9</v>
      </c>
      <c r="F16" s="85">
        <v>1791330</v>
      </c>
      <c r="G16" s="85">
        <v>1791330</v>
      </c>
      <c r="H16" s="86">
        <f t="shared" si="1"/>
        <v>2234400.9</v>
      </c>
      <c r="I16" s="45"/>
    </row>
    <row r="17" spans="1:9" ht="25.5" outlineLevel="2" x14ac:dyDescent="0.25">
      <c r="A17" s="3" t="s">
        <v>305</v>
      </c>
      <c r="B17" s="4" t="s">
        <v>10</v>
      </c>
      <c r="C17" s="4" t="s">
        <v>14</v>
      </c>
      <c r="D17" s="84">
        <v>132985</v>
      </c>
      <c r="E17" s="85">
        <v>186000</v>
      </c>
      <c r="F17" s="85">
        <v>50000</v>
      </c>
      <c r="G17" s="85">
        <v>50000</v>
      </c>
      <c r="H17" s="86">
        <f t="shared" si="1"/>
        <v>186000</v>
      </c>
      <c r="I17" s="45"/>
    </row>
    <row r="18" spans="1:9" ht="25.5" outlineLevel="2" x14ac:dyDescent="0.25">
      <c r="A18" s="3" t="s">
        <v>306</v>
      </c>
      <c r="B18" s="4" t="s">
        <v>10</v>
      </c>
      <c r="C18" s="4" t="s">
        <v>15</v>
      </c>
      <c r="D18" s="84">
        <v>1291053.3</v>
      </c>
      <c r="E18" s="85">
        <v>1740232.42</v>
      </c>
      <c r="F18" s="85">
        <v>1378037</v>
      </c>
      <c r="G18" s="85">
        <v>1378037</v>
      </c>
      <c r="H18" s="86">
        <f t="shared" si="1"/>
        <v>1740232.42</v>
      </c>
      <c r="I18" s="45"/>
    </row>
    <row r="19" spans="1:9" ht="25.5" outlineLevel="2" x14ac:dyDescent="0.25">
      <c r="A19" s="3" t="s">
        <v>307</v>
      </c>
      <c r="B19" s="4" t="s">
        <v>10</v>
      </c>
      <c r="C19" s="4" t="s">
        <v>16</v>
      </c>
      <c r="D19" s="84">
        <v>268983.32</v>
      </c>
      <c r="E19" s="85">
        <v>360000</v>
      </c>
      <c r="F19" s="85">
        <v>131972.87</v>
      </c>
      <c r="G19" s="85">
        <v>131972.87</v>
      </c>
      <c r="H19" s="86">
        <f t="shared" si="1"/>
        <v>360000</v>
      </c>
      <c r="I19" s="45"/>
    </row>
    <row r="20" spans="1:9" ht="25.5" outlineLevel="2" x14ac:dyDescent="0.25">
      <c r="A20" s="3" t="s">
        <v>308</v>
      </c>
      <c r="B20" s="4" t="s">
        <v>10</v>
      </c>
      <c r="C20" s="4" t="s">
        <v>17</v>
      </c>
      <c r="D20" s="84">
        <v>4930737.17</v>
      </c>
      <c r="E20" s="85">
        <v>4722610.01</v>
      </c>
      <c r="F20" s="85">
        <v>3687980</v>
      </c>
      <c r="G20" s="85">
        <v>3687980</v>
      </c>
      <c r="H20" s="86">
        <f t="shared" si="1"/>
        <v>4722610.01</v>
      </c>
      <c r="I20" s="45"/>
    </row>
    <row r="21" spans="1:9" ht="38.25" outlineLevel="1" x14ac:dyDescent="0.25">
      <c r="A21" s="5" t="s">
        <v>447</v>
      </c>
      <c r="B21" s="6" t="s">
        <v>18</v>
      </c>
      <c r="C21" s="6" t="s">
        <v>5</v>
      </c>
      <c r="D21" s="82">
        <f>SUM(D22:D29)</f>
        <v>94446794.219999999</v>
      </c>
      <c r="E21" s="82">
        <f t="shared" ref="E21:H21" si="3">SUM(E22:E29)</f>
        <v>99692681.689999998</v>
      </c>
      <c r="F21" s="82">
        <f t="shared" si="3"/>
        <v>72667944.269999996</v>
      </c>
      <c r="G21" s="82">
        <f t="shared" si="3"/>
        <v>72667944.269999996</v>
      </c>
      <c r="H21" s="83">
        <f t="shared" si="3"/>
        <v>99692681.689999998</v>
      </c>
      <c r="I21" s="45"/>
    </row>
    <row r="22" spans="1:9" ht="25.5" outlineLevel="2" x14ac:dyDescent="0.25">
      <c r="A22" s="3" t="s">
        <v>308</v>
      </c>
      <c r="B22" s="4" t="s">
        <v>18</v>
      </c>
      <c r="C22" s="4" t="s">
        <v>19</v>
      </c>
      <c r="D22" s="84">
        <v>9064627.4199999999</v>
      </c>
      <c r="E22" s="85">
        <v>9142181.7699999996</v>
      </c>
      <c r="F22" s="85">
        <v>7248608.9100000001</v>
      </c>
      <c r="G22" s="85">
        <v>7248608.9100000001</v>
      </c>
      <c r="H22" s="86">
        <f t="shared" si="1"/>
        <v>9142181.7699999996</v>
      </c>
      <c r="I22" s="45"/>
    </row>
    <row r="23" spans="1:9" outlineLevel="2" x14ac:dyDescent="0.25">
      <c r="A23" s="3" t="s">
        <v>303</v>
      </c>
      <c r="B23" s="4" t="s">
        <v>18</v>
      </c>
      <c r="C23" s="4" t="s">
        <v>11</v>
      </c>
      <c r="D23" s="84">
        <v>1369370.64</v>
      </c>
      <c r="E23" s="85">
        <v>1253532.8400000001</v>
      </c>
      <c r="F23" s="85">
        <v>752136.1</v>
      </c>
      <c r="G23" s="85">
        <v>752136.1</v>
      </c>
      <c r="H23" s="86">
        <f t="shared" si="1"/>
        <v>1253532.8400000001</v>
      </c>
      <c r="I23" s="45"/>
    </row>
    <row r="24" spans="1:9" outlineLevel="2" x14ac:dyDescent="0.25">
      <c r="A24" s="3" t="s">
        <v>303</v>
      </c>
      <c r="B24" s="4" t="s">
        <v>18</v>
      </c>
      <c r="C24" s="4" t="s">
        <v>20</v>
      </c>
      <c r="D24" s="84">
        <v>113643.5</v>
      </c>
      <c r="E24" s="85">
        <v>150000</v>
      </c>
      <c r="F24" s="85">
        <v>38500</v>
      </c>
      <c r="G24" s="85">
        <v>38500</v>
      </c>
      <c r="H24" s="86">
        <f t="shared" si="1"/>
        <v>150000</v>
      </c>
      <c r="I24" s="45"/>
    </row>
    <row r="25" spans="1:9" ht="51" outlineLevel="2" x14ac:dyDescent="0.25">
      <c r="A25" s="3" t="s">
        <v>302</v>
      </c>
      <c r="B25" s="4" t="s">
        <v>18</v>
      </c>
      <c r="C25" s="4" t="s">
        <v>12</v>
      </c>
      <c r="D25" s="84">
        <v>1667106.29</v>
      </c>
      <c r="E25" s="85">
        <v>2206819.21</v>
      </c>
      <c r="F25" s="85">
        <v>1471613.94</v>
      </c>
      <c r="G25" s="85">
        <v>1471613.94</v>
      </c>
      <c r="H25" s="86">
        <f t="shared" si="1"/>
        <v>2206819.21</v>
      </c>
      <c r="I25" s="45"/>
    </row>
    <row r="26" spans="1:9" ht="25.5" outlineLevel="2" x14ac:dyDescent="0.25">
      <c r="A26" s="3" t="s">
        <v>308</v>
      </c>
      <c r="B26" s="4" t="s">
        <v>18</v>
      </c>
      <c r="C26" s="4" t="s">
        <v>21</v>
      </c>
      <c r="D26" s="84">
        <v>16836587.300000001</v>
      </c>
      <c r="E26" s="85">
        <v>18425325.359999999</v>
      </c>
      <c r="F26" s="85">
        <v>13563573.460000001</v>
      </c>
      <c r="G26" s="85">
        <v>13563573.460000001</v>
      </c>
      <c r="H26" s="86">
        <f t="shared" si="1"/>
        <v>18425325.359999999</v>
      </c>
      <c r="I26" s="45"/>
    </row>
    <row r="27" spans="1:9" ht="25.5" outlineLevel="2" x14ac:dyDescent="0.25">
      <c r="A27" s="3" t="s">
        <v>308</v>
      </c>
      <c r="B27" s="4" t="s">
        <v>18</v>
      </c>
      <c r="C27" s="4" t="s">
        <v>22</v>
      </c>
      <c r="D27" s="84">
        <v>65011818.109999999</v>
      </c>
      <c r="E27" s="85">
        <v>65934417.170000002</v>
      </c>
      <c r="F27" s="85">
        <v>48958069.299999997</v>
      </c>
      <c r="G27" s="85">
        <v>48958069.299999997</v>
      </c>
      <c r="H27" s="86">
        <f t="shared" si="1"/>
        <v>65934417.170000002</v>
      </c>
      <c r="I27" s="45"/>
    </row>
    <row r="28" spans="1:9" ht="38.25" outlineLevel="2" x14ac:dyDescent="0.25">
      <c r="A28" s="3" t="s">
        <v>309</v>
      </c>
      <c r="B28" s="4" t="s">
        <v>18</v>
      </c>
      <c r="C28" s="4" t="s">
        <v>23</v>
      </c>
      <c r="D28" s="84">
        <v>0</v>
      </c>
      <c r="E28" s="85">
        <v>1793230.42</v>
      </c>
      <c r="F28" s="85">
        <v>0</v>
      </c>
      <c r="G28" s="85">
        <v>0</v>
      </c>
      <c r="H28" s="86">
        <v>1793230.42</v>
      </c>
      <c r="I28" s="45"/>
    </row>
    <row r="29" spans="1:9" ht="89.25" outlineLevel="2" x14ac:dyDescent="0.25">
      <c r="A29" s="3" t="s">
        <v>310</v>
      </c>
      <c r="B29" s="4" t="s">
        <v>18</v>
      </c>
      <c r="C29" s="4" t="s">
        <v>24</v>
      </c>
      <c r="D29" s="84">
        <v>383640.96</v>
      </c>
      <c r="E29" s="85">
        <v>787174.92</v>
      </c>
      <c r="F29" s="85">
        <v>635442.56000000006</v>
      </c>
      <c r="G29" s="85">
        <v>635442.56000000006</v>
      </c>
      <c r="H29" s="86">
        <f t="shared" si="1"/>
        <v>787174.92</v>
      </c>
      <c r="I29" s="45"/>
    </row>
    <row r="30" spans="1:9" outlineLevel="1" x14ac:dyDescent="0.25">
      <c r="A30" s="5" t="s">
        <v>448</v>
      </c>
      <c r="B30" s="6" t="s">
        <v>25</v>
      </c>
      <c r="C30" s="6" t="s">
        <v>5</v>
      </c>
      <c r="D30" s="82">
        <f>SUM(D31)</f>
        <v>42000</v>
      </c>
      <c r="E30" s="82">
        <f t="shared" ref="E30:H30" si="4">SUM(E31)</f>
        <v>12080.64</v>
      </c>
      <c r="F30" s="82">
        <f t="shared" si="4"/>
        <v>12080.64</v>
      </c>
      <c r="G30" s="82">
        <f t="shared" si="4"/>
        <v>12080.64</v>
      </c>
      <c r="H30" s="83">
        <f t="shared" si="4"/>
        <v>12080.64</v>
      </c>
      <c r="I30" s="45"/>
    </row>
    <row r="31" spans="1:9" ht="38.25" outlineLevel="2" x14ac:dyDescent="0.25">
      <c r="A31" s="3" t="s">
        <v>311</v>
      </c>
      <c r="B31" s="4" t="s">
        <v>25</v>
      </c>
      <c r="C31" s="4" t="s">
        <v>26</v>
      </c>
      <c r="D31" s="84">
        <v>42000</v>
      </c>
      <c r="E31" s="85">
        <v>12080.64</v>
      </c>
      <c r="F31" s="85">
        <v>12080.64</v>
      </c>
      <c r="G31" s="85">
        <v>12080.64</v>
      </c>
      <c r="H31" s="86">
        <f t="shared" si="1"/>
        <v>12080.64</v>
      </c>
      <c r="I31" s="45"/>
    </row>
    <row r="32" spans="1:9" ht="38.25" outlineLevel="1" x14ac:dyDescent="0.25">
      <c r="A32" s="5" t="s">
        <v>449</v>
      </c>
      <c r="B32" s="6" t="s">
        <v>27</v>
      </c>
      <c r="C32" s="6" t="s">
        <v>5</v>
      </c>
      <c r="D32" s="82">
        <f>SUM(D33:D39)</f>
        <v>2173605.2600000002</v>
      </c>
      <c r="E32" s="82">
        <f t="shared" ref="E32:H32" si="5">SUM(E33:E37)</f>
        <v>2373266.92</v>
      </c>
      <c r="F32" s="82">
        <f t="shared" si="5"/>
        <v>1059662.79</v>
      </c>
      <c r="G32" s="83">
        <f t="shared" si="5"/>
        <v>1059662.79</v>
      </c>
      <c r="H32" s="87">
        <f t="shared" si="5"/>
        <v>2373266.92</v>
      </c>
      <c r="I32" s="45"/>
    </row>
    <row r="33" spans="1:9" outlineLevel="2" x14ac:dyDescent="0.25">
      <c r="A33" s="3" t="s">
        <v>303</v>
      </c>
      <c r="B33" s="4" t="s">
        <v>27</v>
      </c>
      <c r="C33" s="4" t="s">
        <v>11</v>
      </c>
      <c r="D33" s="84">
        <v>46048</v>
      </c>
      <c r="E33" s="85">
        <v>100000</v>
      </c>
      <c r="F33" s="85">
        <v>67875.399999999994</v>
      </c>
      <c r="G33" s="85">
        <v>67875.399999999994</v>
      </c>
      <c r="H33" s="86">
        <f t="shared" si="1"/>
        <v>100000</v>
      </c>
      <c r="I33" s="45"/>
    </row>
    <row r="34" spans="1:9" ht="51" outlineLevel="2" x14ac:dyDescent="0.25">
      <c r="A34" s="3" t="s">
        <v>302</v>
      </c>
      <c r="B34" s="4" t="s">
        <v>27</v>
      </c>
      <c r="C34" s="4" t="s">
        <v>12</v>
      </c>
      <c r="D34" s="84">
        <v>0</v>
      </c>
      <c r="E34" s="85">
        <v>75544</v>
      </c>
      <c r="F34" s="85">
        <v>75544</v>
      </c>
      <c r="G34" s="85">
        <v>75544</v>
      </c>
      <c r="H34" s="86">
        <f t="shared" si="1"/>
        <v>75544</v>
      </c>
      <c r="I34" s="45"/>
    </row>
    <row r="35" spans="1:9" ht="25.5" outlineLevel="2" x14ac:dyDescent="0.25">
      <c r="A35" s="3" t="s">
        <v>312</v>
      </c>
      <c r="B35" s="4" t="s">
        <v>27</v>
      </c>
      <c r="C35" s="4" t="s">
        <v>28</v>
      </c>
      <c r="D35" s="84">
        <v>844438.65</v>
      </c>
      <c r="E35" s="85">
        <v>914675.8</v>
      </c>
      <c r="F35" s="85">
        <v>0</v>
      </c>
      <c r="G35" s="85">
        <v>0</v>
      </c>
      <c r="H35" s="86">
        <f t="shared" si="1"/>
        <v>914675.8</v>
      </c>
      <c r="I35" s="45"/>
    </row>
    <row r="36" spans="1:9" ht="25.5" outlineLevel="2" x14ac:dyDescent="0.25">
      <c r="A36" s="3" t="s">
        <v>495</v>
      </c>
      <c r="B36" s="4" t="s">
        <v>27</v>
      </c>
      <c r="C36" s="4" t="s">
        <v>496</v>
      </c>
      <c r="D36" s="84">
        <v>165.63</v>
      </c>
      <c r="E36" s="85">
        <v>0</v>
      </c>
      <c r="F36" s="85">
        <v>0</v>
      </c>
      <c r="G36" s="85">
        <v>0</v>
      </c>
      <c r="H36" s="86">
        <f t="shared" si="1"/>
        <v>0</v>
      </c>
      <c r="I36" s="45"/>
    </row>
    <row r="37" spans="1:9" ht="25.5" outlineLevel="2" x14ac:dyDescent="0.25">
      <c r="A37" s="3" t="s">
        <v>308</v>
      </c>
      <c r="B37" s="4" t="s">
        <v>27</v>
      </c>
      <c r="C37" s="4" t="s">
        <v>29</v>
      </c>
      <c r="D37" s="84">
        <v>1219170.3600000001</v>
      </c>
      <c r="E37" s="85">
        <v>1283047.1200000001</v>
      </c>
      <c r="F37" s="85">
        <v>916243.39</v>
      </c>
      <c r="G37" s="85">
        <v>916243.39</v>
      </c>
      <c r="H37" s="86">
        <f t="shared" si="1"/>
        <v>1283047.1200000001</v>
      </c>
      <c r="I37" s="45"/>
    </row>
    <row r="38" spans="1:9" ht="25.5" outlineLevel="2" x14ac:dyDescent="0.25">
      <c r="A38" s="3" t="s">
        <v>497</v>
      </c>
      <c r="B38" s="4" t="s">
        <v>27</v>
      </c>
      <c r="C38" s="4" t="s">
        <v>498</v>
      </c>
      <c r="D38" s="84">
        <v>15066.62</v>
      </c>
      <c r="E38" s="85">
        <v>0</v>
      </c>
      <c r="F38" s="85">
        <v>0</v>
      </c>
      <c r="G38" s="85">
        <v>0</v>
      </c>
      <c r="H38" s="86">
        <f t="shared" si="1"/>
        <v>0</v>
      </c>
      <c r="I38" s="45"/>
    </row>
    <row r="39" spans="1:9" ht="51" outlineLevel="2" x14ac:dyDescent="0.25">
      <c r="A39" s="11" t="s">
        <v>302</v>
      </c>
      <c r="B39" s="12" t="s">
        <v>27</v>
      </c>
      <c r="C39" s="12" t="s">
        <v>499</v>
      </c>
      <c r="D39" s="88">
        <v>48716</v>
      </c>
      <c r="E39" s="89">
        <v>0</v>
      </c>
      <c r="F39" s="89">
        <v>0</v>
      </c>
      <c r="G39" s="89">
        <v>0</v>
      </c>
      <c r="H39" s="86">
        <f t="shared" si="1"/>
        <v>0</v>
      </c>
      <c r="I39" s="45"/>
    </row>
    <row r="40" spans="1:9" outlineLevel="2" x14ac:dyDescent="0.25">
      <c r="A40" s="16" t="s">
        <v>500</v>
      </c>
      <c r="B40" s="17" t="s">
        <v>501</v>
      </c>
      <c r="C40" s="17" t="s">
        <v>5</v>
      </c>
      <c r="D40" s="90">
        <f>D41</f>
        <v>1312500</v>
      </c>
      <c r="E40" s="90">
        <f t="shared" ref="E40:H40" si="6">E41</f>
        <v>0</v>
      </c>
      <c r="F40" s="90">
        <f t="shared" si="6"/>
        <v>0</v>
      </c>
      <c r="G40" s="90">
        <f t="shared" si="6"/>
        <v>0</v>
      </c>
      <c r="H40" s="87">
        <f t="shared" si="6"/>
        <v>0</v>
      </c>
      <c r="I40" s="45"/>
    </row>
    <row r="41" spans="1:9" ht="25.5" outlineLevel="2" x14ac:dyDescent="0.25">
      <c r="A41" s="14" t="s">
        <v>502</v>
      </c>
      <c r="B41" s="15" t="s">
        <v>501</v>
      </c>
      <c r="C41" s="15" t="s">
        <v>503</v>
      </c>
      <c r="D41" s="91">
        <v>1312500</v>
      </c>
      <c r="E41" s="89">
        <v>0</v>
      </c>
      <c r="F41" s="89">
        <v>0</v>
      </c>
      <c r="G41" s="89">
        <v>0</v>
      </c>
      <c r="H41" s="92">
        <v>0</v>
      </c>
      <c r="I41" s="45"/>
    </row>
    <row r="42" spans="1:9" outlineLevel="1" x14ac:dyDescent="0.25">
      <c r="A42" s="5" t="s">
        <v>450</v>
      </c>
      <c r="B42" s="6" t="s">
        <v>30</v>
      </c>
      <c r="C42" s="6" t="s">
        <v>5</v>
      </c>
      <c r="D42" s="82">
        <f>D43</f>
        <v>0</v>
      </c>
      <c r="E42" s="82">
        <f t="shared" ref="E42:H42" si="7">E43</f>
        <v>3000000</v>
      </c>
      <c r="F42" s="82">
        <f t="shared" si="7"/>
        <v>0</v>
      </c>
      <c r="G42" s="82">
        <f t="shared" si="7"/>
        <v>0</v>
      </c>
      <c r="H42" s="83">
        <f t="shared" si="7"/>
        <v>0</v>
      </c>
      <c r="I42" s="45"/>
    </row>
    <row r="43" spans="1:9" outlineLevel="2" x14ac:dyDescent="0.25">
      <c r="A43" s="3" t="s">
        <v>313</v>
      </c>
      <c r="B43" s="4" t="s">
        <v>30</v>
      </c>
      <c r="C43" s="4" t="s">
        <v>31</v>
      </c>
      <c r="D43" s="84">
        <v>0</v>
      </c>
      <c r="E43" s="85">
        <v>3000000</v>
      </c>
      <c r="F43" s="85">
        <v>0</v>
      </c>
      <c r="G43" s="85">
        <v>0</v>
      </c>
      <c r="H43" s="86">
        <v>0</v>
      </c>
      <c r="I43" s="45"/>
    </row>
    <row r="44" spans="1:9" outlineLevel="1" x14ac:dyDescent="0.25">
      <c r="A44" s="5" t="s">
        <v>451</v>
      </c>
      <c r="B44" s="6" t="s">
        <v>32</v>
      </c>
      <c r="C44" s="6" t="s">
        <v>5</v>
      </c>
      <c r="D44" s="82">
        <f t="shared" ref="D44:H44" si="8">SUM(D45:D77)</f>
        <v>88840238.789999992</v>
      </c>
      <c r="E44" s="82">
        <f t="shared" si="8"/>
        <v>97424616.319999993</v>
      </c>
      <c r="F44" s="82">
        <f t="shared" si="8"/>
        <v>51831080.579999998</v>
      </c>
      <c r="G44" s="82">
        <f t="shared" si="8"/>
        <v>51831080.579999998</v>
      </c>
      <c r="H44" s="83">
        <f t="shared" si="8"/>
        <v>97150090.679999977</v>
      </c>
      <c r="I44" s="45"/>
    </row>
    <row r="45" spans="1:9" ht="51" outlineLevel="2" x14ac:dyDescent="0.25">
      <c r="A45" s="3" t="s">
        <v>314</v>
      </c>
      <c r="B45" s="4" t="s">
        <v>32</v>
      </c>
      <c r="C45" s="4" t="s">
        <v>33</v>
      </c>
      <c r="D45" s="84">
        <v>364295.01</v>
      </c>
      <c r="E45" s="85">
        <v>400000</v>
      </c>
      <c r="F45" s="85">
        <v>125474.36</v>
      </c>
      <c r="G45" s="85">
        <v>125474.36</v>
      </c>
      <c r="H45" s="86">
        <f>G45</f>
        <v>125474.36</v>
      </c>
      <c r="I45" s="45"/>
    </row>
    <row r="46" spans="1:9" ht="25.5" outlineLevel="2" x14ac:dyDescent="0.25">
      <c r="A46" s="3" t="s">
        <v>315</v>
      </c>
      <c r="B46" s="4" t="s">
        <v>32</v>
      </c>
      <c r="C46" s="4" t="s">
        <v>34</v>
      </c>
      <c r="D46" s="84">
        <v>0</v>
      </c>
      <c r="E46" s="85">
        <v>200000</v>
      </c>
      <c r="F46" s="85">
        <v>136000</v>
      </c>
      <c r="G46" s="85">
        <v>136000</v>
      </c>
      <c r="H46" s="86">
        <f t="shared" ref="H46:H77" si="9">E46</f>
        <v>200000</v>
      </c>
      <c r="I46" s="45"/>
    </row>
    <row r="47" spans="1:9" outlineLevel="2" x14ac:dyDescent="0.25">
      <c r="A47" s="3" t="s">
        <v>337</v>
      </c>
      <c r="B47" s="4" t="s">
        <v>32</v>
      </c>
      <c r="C47" s="4" t="s">
        <v>504</v>
      </c>
      <c r="D47" s="84">
        <v>221700</v>
      </c>
      <c r="E47" s="85">
        <v>0</v>
      </c>
      <c r="F47" s="85">
        <v>0</v>
      </c>
      <c r="G47" s="85">
        <v>0</v>
      </c>
      <c r="H47" s="86">
        <f t="shared" si="9"/>
        <v>0</v>
      </c>
      <c r="I47" s="45"/>
    </row>
    <row r="48" spans="1:9" ht="51" outlineLevel="2" x14ac:dyDescent="0.25">
      <c r="A48" s="3" t="s">
        <v>316</v>
      </c>
      <c r="B48" s="4" t="s">
        <v>32</v>
      </c>
      <c r="C48" s="4" t="s">
        <v>35</v>
      </c>
      <c r="D48" s="84"/>
      <c r="E48" s="85">
        <v>600000</v>
      </c>
      <c r="F48" s="85">
        <v>352607.78</v>
      </c>
      <c r="G48" s="85">
        <v>352607.78</v>
      </c>
      <c r="H48" s="86">
        <f t="shared" si="9"/>
        <v>600000</v>
      </c>
      <c r="I48" s="45"/>
    </row>
    <row r="49" spans="1:9" outlineLevel="2" x14ac:dyDescent="0.25">
      <c r="A49" s="3" t="s">
        <v>337</v>
      </c>
      <c r="B49" s="4" t="s">
        <v>32</v>
      </c>
      <c r="C49" s="4" t="s">
        <v>505</v>
      </c>
      <c r="D49" s="84">
        <v>689781.75</v>
      </c>
      <c r="E49" s="85">
        <v>0</v>
      </c>
      <c r="F49" s="85">
        <v>0</v>
      </c>
      <c r="G49" s="85">
        <v>0</v>
      </c>
      <c r="H49" s="86">
        <f t="shared" si="9"/>
        <v>0</v>
      </c>
      <c r="I49" s="45"/>
    </row>
    <row r="50" spans="1:9" ht="38.25" outlineLevel="2" x14ac:dyDescent="0.25">
      <c r="A50" s="3" t="s">
        <v>317</v>
      </c>
      <c r="B50" s="4" t="s">
        <v>32</v>
      </c>
      <c r="C50" s="4" t="s">
        <v>36</v>
      </c>
      <c r="D50" s="84">
        <v>0</v>
      </c>
      <c r="E50" s="85">
        <v>100000</v>
      </c>
      <c r="F50" s="85">
        <v>0</v>
      </c>
      <c r="G50" s="85">
        <v>0</v>
      </c>
      <c r="H50" s="86">
        <f t="shared" si="9"/>
        <v>100000</v>
      </c>
      <c r="I50" s="45"/>
    </row>
    <row r="51" spans="1:9" ht="38.25" outlineLevel="2" x14ac:dyDescent="0.25">
      <c r="A51" s="3" t="s">
        <v>318</v>
      </c>
      <c r="B51" s="4" t="s">
        <v>32</v>
      </c>
      <c r="C51" s="4" t="s">
        <v>37</v>
      </c>
      <c r="D51" s="84">
        <v>0</v>
      </c>
      <c r="E51" s="85">
        <v>4487000</v>
      </c>
      <c r="F51" s="85">
        <v>2291018.67</v>
      </c>
      <c r="G51" s="85">
        <v>2291018.67</v>
      </c>
      <c r="H51" s="86">
        <f t="shared" si="9"/>
        <v>4487000</v>
      </c>
      <c r="I51" s="45"/>
    </row>
    <row r="52" spans="1:9" outlineLevel="2" x14ac:dyDescent="0.25">
      <c r="A52" s="3" t="s">
        <v>337</v>
      </c>
      <c r="B52" s="4" t="s">
        <v>32</v>
      </c>
      <c r="C52" s="4" t="s">
        <v>506</v>
      </c>
      <c r="D52" s="84">
        <v>2689879.74</v>
      </c>
      <c r="E52" s="85">
        <v>0</v>
      </c>
      <c r="F52" s="85">
        <v>0</v>
      </c>
      <c r="G52" s="85">
        <v>0</v>
      </c>
      <c r="H52" s="86">
        <f t="shared" si="9"/>
        <v>0</v>
      </c>
      <c r="I52" s="45"/>
    </row>
    <row r="53" spans="1:9" ht="51" outlineLevel="2" x14ac:dyDescent="0.25">
      <c r="A53" s="3" t="s">
        <v>302</v>
      </c>
      <c r="B53" s="4" t="s">
        <v>32</v>
      </c>
      <c r="C53" s="4" t="s">
        <v>38</v>
      </c>
      <c r="D53" s="84">
        <v>0</v>
      </c>
      <c r="E53" s="85">
        <v>120000</v>
      </c>
      <c r="F53" s="85">
        <v>0</v>
      </c>
      <c r="G53" s="85">
        <v>0</v>
      </c>
      <c r="H53" s="86">
        <f t="shared" si="9"/>
        <v>120000</v>
      </c>
      <c r="I53" s="45"/>
    </row>
    <row r="54" spans="1:9" ht="38.25" outlineLevel="2" x14ac:dyDescent="0.25">
      <c r="A54" s="3" t="s">
        <v>319</v>
      </c>
      <c r="B54" s="4" t="s">
        <v>32</v>
      </c>
      <c r="C54" s="4" t="s">
        <v>39</v>
      </c>
      <c r="D54" s="84">
        <v>0</v>
      </c>
      <c r="E54" s="85">
        <v>1714242.52</v>
      </c>
      <c r="F54" s="85">
        <v>1260360.54</v>
      </c>
      <c r="G54" s="85">
        <v>1260360.54</v>
      </c>
      <c r="H54" s="86">
        <f t="shared" si="9"/>
        <v>1714242.52</v>
      </c>
      <c r="I54" s="45"/>
    </row>
    <row r="55" spans="1:9" ht="38.25" outlineLevel="2" x14ac:dyDescent="0.25">
      <c r="A55" s="3" t="s">
        <v>320</v>
      </c>
      <c r="B55" s="4" t="s">
        <v>32</v>
      </c>
      <c r="C55" s="4" t="s">
        <v>40</v>
      </c>
      <c r="D55" s="84">
        <v>3216505.65</v>
      </c>
      <c r="E55" s="85">
        <v>2678207</v>
      </c>
      <c r="F55" s="85">
        <v>1565401.77</v>
      </c>
      <c r="G55" s="85">
        <v>1565401.77</v>
      </c>
      <c r="H55" s="86">
        <f t="shared" si="9"/>
        <v>2678207</v>
      </c>
      <c r="I55" s="45"/>
    </row>
    <row r="56" spans="1:9" ht="38.25" outlineLevel="2" x14ac:dyDescent="0.25">
      <c r="A56" s="3" t="s">
        <v>320</v>
      </c>
      <c r="B56" s="4" t="s">
        <v>32</v>
      </c>
      <c r="C56" s="4" t="s">
        <v>41</v>
      </c>
      <c r="D56" s="84">
        <v>577578.23999999999</v>
      </c>
      <c r="E56" s="85">
        <v>302991.14</v>
      </c>
      <c r="F56" s="85">
        <v>176491.14</v>
      </c>
      <c r="G56" s="85">
        <v>176491.14</v>
      </c>
      <c r="H56" s="86">
        <f t="shared" si="9"/>
        <v>302991.14</v>
      </c>
      <c r="I56" s="45"/>
    </row>
    <row r="57" spans="1:9" ht="38.25" outlineLevel="2" x14ac:dyDescent="0.25">
      <c r="A57" s="3" t="s">
        <v>320</v>
      </c>
      <c r="B57" s="4" t="s">
        <v>32</v>
      </c>
      <c r="C57" s="4" t="s">
        <v>42</v>
      </c>
      <c r="D57" s="84">
        <v>286000</v>
      </c>
      <c r="E57" s="85">
        <v>274000</v>
      </c>
      <c r="F57" s="85">
        <v>139000</v>
      </c>
      <c r="G57" s="85">
        <v>139000</v>
      </c>
      <c r="H57" s="86">
        <f t="shared" si="9"/>
        <v>274000</v>
      </c>
      <c r="I57" s="45"/>
    </row>
    <row r="58" spans="1:9" ht="38.25" outlineLevel="2" x14ac:dyDescent="0.25">
      <c r="A58" s="3" t="s">
        <v>320</v>
      </c>
      <c r="B58" s="4" t="s">
        <v>32</v>
      </c>
      <c r="C58" s="4" t="s">
        <v>43</v>
      </c>
      <c r="D58" s="84">
        <v>1461932.34</v>
      </c>
      <c r="E58" s="85">
        <v>1204500</v>
      </c>
      <c r="F58" s="85">
        <v>788762.09</v>
      </c>
      <c r="G58" s="85">
        <v>788762.09</v>
      </c>
      <c r="H58" s="86">
        <f t="shared" si="9"/>
        <v>1204500</v>
      </c>
      <c r="I58" s="45"/>
    </row>
    <row r="59" spans="1:9" outlineLevel="2" x14ac:dyDescent="0.25">
      <c r="A59" s="3" t="s">
        <v>321</v>
      </c>
      <c r="B59" s="4" t="s">
        <v>32</v>
      </c>
      <c r="C59" s="4" t="s">
        <v>44</v>
      </c>
      <c r="D59" s="84">
        <v>1417538.15</v>
      </c>
      <c r="E59" s="85">
        <v>2030146</v>
      </c>
      <c r="F59" s="85">
        <v>856986.01</v>
      </c>
      <c r="G59" s="85">
        <v>856986.01</v>
      </c>
      <c r="H59" s="86">
        <f t="shared" si="9"/>
        <v>2030146</v>
      </c>
      <c r="I59" s="45"/>
    </row>
    <row r="60" spans="1:9" ht="76.5" outlineLevel="2" x14ac:dyDescent="0.25">
      <c r="A60" s="3" t="s">
        <v>322</v>
      </c>
      <c r="B60" s="4" t="s">
        <v>32</v>
      </c>
      <c r="C60" s="4" t="s">
        <v>45</v>
      </c>
      <c r="D60" s="84">
        <v>0</v>
      </c>
      <c r="E60" s="85">
        <v>6000</v>
      </c>
      <c r="F60" s="85">
        <v>6000</v>
      </c>
      <c r="G60" s="85">
        <v>6000</v>
      </c>
      <c r="H60" s="86">
        <f t="shared" si="9"/>
        <v>6000</v>
      </c>
      <c r="I60" s="45"/>
    </row>
    <row r="61" spans="1:9" ht="25.5" outlineLevel="2" x14ac:dyDescent="0.25">
      <c r="A61" s="3" t="s">
        <v>323</v>
      </c>
      <c r="B61" s="4" t="s">
        <v>32</v>
      </c>
      <c r="C61" s="4" t="s">
        <v>46</v>
      </c>
      <c r="D61" s="84">
        <v>670405.91</v>
      </c>
      <c r="E61" s="85">
        <v>651334</v>
      </c>
      <c r="F61" s="85">
        <v>651334</v>
      </c>
      <c r="G61" s="85">
        <v>651334</v>
      </c>
      <c r="H61" s="86">
        <f t="shared" si="9"/>
        <v>651334</v>
      </c>
      <c r="I61" s="45"/>
    </row>
    <row r="62" spans="1:9" ht="25.5" outlineLevel="2" x14ac:dyDescent="0.25">
      <c r="A62" s="3" t="s">
        <v>324</v>
      </c>
      <c r="B62" s="4" t="s">
        <v>32</v>
      </c>
      <c r="C62" s="4" t="s">
        <v>47</v>
      </c>
      <c r="D62" s="84">
        <v>176596.67</v>
      </c>
      <c r="E62" s="85">
        <v>164390.07999999999</v>
      </c>
      <c r="F62" s="85">
        <v>161390.07999999999</v>
      </c>
      <c r="G62" s="85">
        <v>161390.07999999999</v>
      </c>
      <c r="H62" s="86">
        <f t="shared" si="9"/>
        <v>164390.07999999999</v>
      </c>
      <c r="I62" s="45"/>
    </row>
    <row r="63" spans="1:9" ht="51" outlineLevel="2" x14ac:dyDescent="0.25">
      <c r="A63" s="3" t="s">
        <v>325</v>
      </c>
      <c r="B63" s="4" t="s">
        <v>32</v>
      </c>
      <c r="C63" s="4" t="s">
        <v>48</v>
      </c>
      <c r="D63" s="84">
        <v>24529875.190000001</v>
      </c>
      <c r="E63" s="85">
        <v>24426534.100000001</v>
      </c>
      <c r="F63" s="85">
        <v>680395.79</v>
      </c>
      <c r="G63" s="85">
        <v>680395.79</v>
      </c>
      <c r="H63" s="86">
        <f t="shared" si="9"/>
        <v>24426534.100000001</v>
      </c>
      <c r="I63" s="45"/>
    </row>
    <row r="64" spans="1:9" ht="25.5" outlineLevel="2" x14ac:dyDescent="0.25">
      <c r="A64" s="3" t="s">
        <v>326</v>
      </c>
      <c r="B64" s="4" t="s">
        <v>32</v>
      </c>
      <c r="C64" s="4" t="s">
        <v>49</v>
      </c>
      <c r="D64" s="84">
        <v>267572</v>
      </c>
      <c r="E64" s="85">
        <v>508058.8</v>
      </c>
      <c r="F64" s="85">
        <v>271552.37</v>
      </c>
      <c r="G64" s="85">
        <v>271552.37</v>
      </c>
      <c r="H64" s="86">
        <f t="shared" si="9"/>
        <v>508058.8</v>
      </c>
      <c r="I64" s="45"/>
    </row>
    <row r="65" spans="1:9" ht="25.5" outlineLevel="2" x14ac:dyDescent="0.25">
      <c r="A65" s="3" t="s">
        <v>327</v>
      </c>
      <c r="B65" s="4" t="s">
        <v>32</v>
      </c>
      <c r="C65" s="4" t="s">
        <v>50</v>
      </c>
      <c r="D65" s="84">
        <v>365931.6</v>
      </c>
      <c r="E65" s="85">
        <v>1486348</v>
      </c>
      <c r="F65" s="85">
        <v>236500</v>
      </c>
      <c r="G65" s="85">
        <v>236500</v>
      </c>
      <c r="H65" s="86">
        <f t="shared" si="9"/>
        <v>1486348</v>
      </c>
      <c r="I65" s="45"/>
    </row>
    <row r="66" spans="1:9" ht="51" outlineLevel="2" x14ac:dyDescent="0.25">
      <c r="A66" s="3" t="s">
        <v>302</v>
      </c>
      <c r="B66" s="4" t="s">
        <v>32</v>
      </c>
      <c r="C66" s="4" t="s">
        <v>51</v>
      </c>
      <c r="D66" s="84">
        <v>750000</v>
      </c>
      <c r="E66" s="85">
        <v>961208.18</v>
      </c>
      <c r="F66" s="85">
        <v>750000</v>
      </c>
      <c r="G66" s="85">
        <v>750000</v>
      </c>
      <c r="H66" s="86">
        <f t="shared" si="9"/>
        <v>961208.18</v>
      </c>
      <c r="I66" s="45"/>
    </row>
    <row r="67" spans="1:9" ht="51" outlineLevel="2" x14ac:dyDescent="0.25">
      <c r="A67" s="3" t="s">
        <v>396</v>
      </c>
      <c r="B67" s="4" t="s">
        <v>32</v>
      </c>
      <c r="C67" s="4" t="s">
        <v>507</v>
      </c>
      <c r="D67" s="84">
        <v>933755.9</v>
      </c>
      <c r="E67" s="85">
        <v>0</v>
      </c>
      <c r="F67" s="85">
        <v>0</v>
      </c>
      <c r="G67" s="85">
        <v>0</v>
      </c>
      <c r="H67" s="86">
        <f t="shared" si="9"/>
        <v>0</v>
      </c>
      <c r="I67" s="45"/>
    </row>
    <row r="68" spans="1:9" ht="51" outlineLevel="2" x14ac:dyDescent="0.25">
      <c r="A68" s="3" t="s">
        <v>508</v>
      </c>
      <c r="B68" s="4" t="s">
        <v>32</v>
      </c>
      <c r="C68" s="4" t="s">
        <v>509</v>
      </c>
      <c r="D68" s="84">
        <v>594486.16</v>
      </c>
      <c r="E68" s="85">
        <v>0</v>
      </c>
      <c r="F68" s="85">
        <v>0</v>
      </c>
      <c r="G68" s="85">
        <v>0</v>
      </c>
      <c r="H68" s="86">
        <f t="shared" si="9"/>
        <v>0</v>
      </c>
      <c r="I68" s="45"/>
    </row>
    <row r="69" spans="1:9" ht="63.75" outlineLevel="2" x14ac:dyDescent="0.25">
      <c r="A69" s="3" t="s">
        <v>510</v>
      </c>
      <c r="B69" s="4" t="s">
        <v>32</v>
      </c>
      <c r="C69" s="4" t="s">
        <v>511</v>
      </c>
      <c r="D69" s="84">
        <v>49567337.600000001</v>
      </c>
      <c r="E69" s="85">
        <v>0</v>
      </c>
      <c r="F69" s="85">
        <v>0</v>
      </c>
      <c r="G69" s="85">
        <v>0</v>
      </c>
      <c r="H69" s="86">
        <f t="shared" si="9"/>
        <v>0</v>
      </c>
      <c r="I69" s="45"/>
    </row>
    <row r="70" spans="1:9" ht="25.5" outlineLevel="2" x14ac:dyDescent="0.25">
      <c r="A70" s="3" t="s">
        <v>328</v>
      </c>
      <c r="B70" s="4" t="s">
        <v>32</v>
      </c>
      <c r="C70" s="4" t="s">
        <v>52</v>
      </c>
      <c r="D70" s="84">
        <v>0</v>
      </c>
      <c r="E70" s="85">
        <v>37820453.549999997</v>
      </c>
      <c r="F70" s="85">
        <v>28564207.98</v>
      </c>
      <c r="G70" s="85">
        <v>28564207.98</v>
      </c>
      <c r="H70" s="86">
        <f t="shared" si="9"/>
        <v>37820453.549999997</v>
      </c>
      <c r="I70" s="45"/>
    </row>
    <row r="71" spans="1:9" ht="25.5" outlineLevel="2" x14ac:dyDescent="0.25">
      <c r="A71" s="3" t="s">
        <v>329</v>
      </c>
      <c r="B71" s="4" t="s">
        <v>32</v>
      </c>
      <c r="C71" s="4" t="s">
        <v>53</v>
      </c>
      <c r="D71" s="84">
        <v>0</v>
      </c>
      <c r="E71" s="85">
        <v>680560.02</v>
      </c>
      <c r="F71" s="85">
        <v>435420</v>
      </c>
      <c r="G71" s="85">
        <v>435420</v>
      </c>
      <c r="H71" s="86">
        <f t="shared" si="9"/>
        <v>680560.02</v>
      </c>
      <c r="I71" s="45"/>
    </row>
    <row r="72" spans="1:9" ht="25.5" outlineLevel="2" x14ac:dyDescent="0.25">
      <c r="A72" s="3" t="s">
        <v>330</v>
      </c>
      <c r="B72" s="4" t="s">
        <v>32</v>
      </c>
      <c r="C72" s="4" t="s">
        <v>54</v>
      </c>
      <c r="D72" s="84">
        <v>0</v>
      </c>
      <c r="E72" s="85">
        <v>4453547.4400000004</v>
      </c>
      <c r="F72" s="85">
        <v>3340080</v>
      </c>
      <c r="G72" s="85">
        <v>3340080</v>
      </c>
      <c r="H72" s="86">
        <f t="shared" si="9"/>
        <v>4453547.4400000004</v>
      </c>
      <c r="I72" s="45"/>
    </row>
    <row r="73" spans="1:9" ht="25.5" outlineLevel="2" x14ac:dyDescent="0.25">
      <c r="A73" s="3" t="s">
        <v>331</v>
      </c>
      <c r="B73" s="4" t="s">
        <v>32</v>
      </c>
      <c r="C73" s="4" t="s">
        <v>55</v>
      </c>
      <c r="D73" s="84">
        <v>0</v>
      </c>
      <c r="E73" s="85">
        <v>6215095.4900000002</v>
      </c>
      <c r="F73" s="85">
        <v>4435672.83</v>
      </c>
      <c r="G73" s="85">
        <v>4435672.83</v>
      </c>
      <c r="H73" s="86">
        <f t="shared" si="9"/>
        <v>6215095.4900000002</v>
      </c>
      <c r="I73" s="45"/>
    </row>
    <row r="74" spans="1:9" outlineLevel="2" x14ac:dyDescent="0.25">
      <c r="A74" s="3" t="s">
        <v>332</v>
      </c>
      <c r="B74" s="4" t="s">
        <v>32</v>
      </c>
      <c r="C74" s="4" t="s">
        <v>56</v>
      </c>
      <c r="D74" s="84">
        <v>0</v>
      </c>
      <c r="E74" s="85">
        <v>910000</v>
      </c>
      <c r="F74" s="85">
        <v>357447</v>
      </c>
      <c r="G74" s="85">
        <v>357447</v>
      </c>
      <c r="H74" s="86">
        <f t="shared" si="9"/>
        <v>910000</v>
      </c>
      <c r="I74" s="45"/>
    </row>
    <row r="75" spans="1:9" outlineLevel="2" x14ac:dyDescent="0.25">
      <c r="A75" s="3" t="s">
        <v>333</v>
      </c>
      <c r="B75" s="4" t="s">
        <v>32</v>
      </c>
      <c r="C75" s="4" t="s">
        <v>57</v>
      </c>
      <c r="D75" s="84">
        <v>0</v>
      </c>
      <c r="E75" s="85">
        <v>4470870</v>
      </c>
      <c r="F75" s="85">
        <v>4103362.17</v>
      </c>
      <c r="G75" s="85">
        <v>4103362.17</v>
      </c>
      <c r="H75" s="86">
        <f t="shared" si="9"/>
        <v>4470870</v>
      </c>
      <c r="I75" s="45"/>
    </row>
    <row r="76" spans="1:9" ht="25.5" outlineLevel="2" x14ac:dyDescent="0.25">
      <c r="A76" s="3" t="s">
        <v>334</v>
      </c>
      <c r="B76" s="4" t="s">
        <v>32</v>
      </c>
      <c r="C76" s="4" t="s">
        <v>58</v>
      </c>
      <c r="D76" s="84">
        <v>0</v>
      </c>
      <c r="E76" s="85">
        <v>59130</v>
      </c>
      <c r="F76" s="85">
        <v>59130</v>
      </c>
      <c r="G76" s="85">
        <v>59130</v>
      </c>
      <c r="H76" s="86">
        <f t="shared" si="9"/>
        <v>59130</v>
      </c>
      <c r="I76" s="45"/>
    </row>
    <row r="77" spans="1:9" ht="25.5" outlineLevel="2" x14ac:dyDescent="0.25">
      <c r="A77" s="3" t="s">
        <v>335</v>
      </c>
      <c r="B77" s="4" t="s">
        <v>32</v>
      </c>
      <c r="C77" s="4" t="s">
        <v>59</v>
      </c>
      <c r="D77" s="84">
        <v>59066.879999999997</v>
      </c>
      <c r="E77" s="85">
        <v>500000</v>
      </c>
      <c r="F77" s="85">
        <v>86486</v>
      </c>
      <c r="G77" s="85">
        <v>86486</v>
      </c>
      <c r="H77" s="86">
        <f t="shared" si="9"/>
        <v>500000</v>
      </c>
      <c r="I77" s="45"/>
    </row>
    <row r="78" spans="1:9" ht="25.5" x14ac:dyDescent="0.25">
      <c r="A78" s="7" t="s">
        <v>481</v>
      </c>
      <c r="B78" s="8" t="s">
        <v>60</v>
      </c>
      <c r="C78" s="8" t="s">
        <v>5</v>
      </c>
      <c r="D78" s="80">
        <f>D79+D81+D84</f>
        <v>11972053.5</v>
      </c>
      <c r="E78" s="80">
        <f t="shared" ref="E78:H78" si="10">E79+E81+E84</f>
        <v>14406089.68</v>
      </c>
      <c r="F78" s="80">
        <f t="shared" si="10"/>
        <v>11485992.01</v>
      </c>
      <c r="G78" s="80">
        <f t="shared" si="10"/>
        <v>11485992.01</v>
      </c>
      <c r="H78" s="81">
        <f t="shared" si="10"/>
        <v>14406089.68</v>
      </c>
      <c r="I78" s="45"/>
    </row>
    <row r="79" spans="1:9" outlineLevel="1" x14ac:dyDescent="0.25">
      <c r="A79" s="5" t="s">
        <v>452</v>
      </c>
      <c r="B79" s="6" t="s">
        <v>61</v>
      </c>
      <c r="C79" s="6" t="s">
        <v>5</v>
      </c>
      <c r="D79" s="82">
        <f>D80</f>
        <v>3982647.92</v>
      </c>
      <c r="E79" s="82">
        <f t="shared" ref="E79:H79" si="11">E80</f>
        <v>4367475</v>
      </c>
      <c r="F79" s="82">
        <f t="shared" si="11"/>
        <v>3461248.25</v>
      </c>
      <c r="G79" s="82">
        <f t="shared" si="11"/>
        <v>3461248.25</v>
      </c>
      <c r="H79" s="83">
        <f t="shared" si="11"/>
        <v>4367475</v>
      </c>
      <c r="I79" s="45"/>
    </row>
    <row r="80" spans="1:9" ht="76.5" outlineLevel="2" x14ac:dyDescent="0.25">
      <c r="A80" s="3" t="s">
        <v>336</v>
      </c>
      <c r="B80" s="4" t="s">
        <v>61</v>
      </c>
      <c r="C80" s="4" t="s">
        <v>62</v>
      </c>
      <c r="D80" s="84">
        <v>3982647.92</v>
      </c>
      <c r="E80" s="85">
        <v>4367475</v>
      </c>
      <c r="F80" s="85">
        <v>3461248.25</v>
      </c>
      <c r="G80" s="85">
        <v>3461248.25</v>
      </c>
      <c r="H80" s="86">
        <f t="shared" ref="H80" si="12">E80</f>
        <v>4367475</v>
      </c>
      <c r="I80" s="45"/>
    </row>
    <row r="81" spans="1:9" ht="25.5" outlineLevel="1" x14ac:dyDescent="0.25">
      <c r="A81" s="3" t="s">
        <v>453</v>
      </c>
      <c r="B81" s="6" t="s">
        <v>63</v>
      </c>
      <c r="C81" s="6" t="s">
        <v>5</v>
      </c>
      <c r="D81" s="82">
        <f>SUM(D82:D83)</f>
        <v>7202970.9100000001</v>
      </c>
      <c r="E81" s="82">
        <f t="shared" ref="E81:H81" si="13">SUM(E82:E83)</f>
        <v>7369214.6799999997</v>
      </c>
      <c r="F81" s="82">
        <f t="shared" si="13"/>
        <v>5605772.5</v>
      </c>
      <c r="G81" s="82">
        <f t="shared" si="13"/>
        <v>5605772.5</v>
      </c>
      <c r="H81" s="83">
        <f t="shared" si="13"/>
        <v>7369214.6799999997</v>
      </c>
      <c r="I81" s="45"/>
    </row>
    <row r="82" spans="1:9" ht="51" outlineLevel="2" x14ac:dyDescent="0.25">
      <c r="A82" s="3" t="s">
        <v>302</v>
      </c>
      <c r="B82" s="4" t="s">
        <v>63</v>
      </c>
      <c r="C82" s="4" t="s">
        <v>64</v>
      </c>
      <c r="D82" s="84">
        <v>72133.13</v>
      </c>
      <c r="E82" s="85">
        <v>200000</v>
      </c>
      <c r="F82" s="85">
        <v>200000</v>
      </c>
      <c r="G82" s="85">
        <v>200000</v>
      </c>
      <c r="H82" s="86">
        <f t="shared" ref="H82:H83" si="14">E82</f>
        <v>200000</v>
      </c>
      <c r="I82" s="45"/>
    </row>
    <row r="83" spans="1:9" ht="38.25" outlineLevel="2" x14ac:dyDescent="0.25">
      <c r="A83" s="3" t="s">
        <v>319</v>
      </c>
      <c r="B83" s="4" t="s">
        <v>63</v>
      </c>
      <c r="C83" s="4" t="s">
        <v>65</v>
      </c>
      <c r="D83" s="84">
        <v>7130837.7800000003</v>
      </c>
      <c r="E83" s="85">
        <v>7169214.6799999997</v>
      </c>
      <c r="F83" s="85">
        <v>5405772.5</v>
      </c>
      <c r="G83" s="85">
        <v>5405772.5</v>
      </c>
      <c r="H83" s="86">
        <f t="shared" si="14"/>
        <v>7169214.6799999997</v>
      </c>
      <c r="I83" s="45"/>
    </row>
    <row r="84" spans="1:9" ht="25.5" outlineLevel="1" x14ac:dyDescent="0.25">
      <c r="A84" s="5" t="s">
        <v>454</v>
      </c>
      <c r="B84" s="6" t="s">
        <v>66</v>
      </c>
      <c r="C84" s="6" t="s">
        <v>5</v>
      </c>
      <c r="D84" s="82">
        <f>SUM(D85:D91)</f>
        <v>786434.67</v>
      </c>
      <c r="E84" s="82">
        <f t="shared" ref="E84:H84" si="15">SUM(E85:E91)</f>
        <v>2669400</v>
      </c>
      <c r="F84" s="82">
        <f t="shared" si="15"/>
        <v>2418971.2599999998</v>
      </c>
      <c r="G84" s="82">
        <f t="shared" si="15"/>
        <v>2418971.2599999998</v>
      </c>
      <c r="H84" s="83">
        <f t="shared" si="15"/>
        <v>2669400</v>
      </c>
      <c r="I84" s="45"/>
    </row>
    <row r="85" spans="1:9" outlineLevel="2" x14ac:dyDescent="0.25">
      <c r="A85" s="3" t="s">
        <v>337</v>
      </c>
      <c r="B85" s="4" t="s">
        <v>66</v>
      </c>
      <c r="C85" s="4" t="s">
        <v>67</v>
      </c>
      <c r="D85" s="84">
        <v>594159.15</v>
      </c>
      <c r="E85" s="85">
        <v>600000</v>
      </c>
      <c r="F85" s="85">
        <v>549000</v>
      </c>
      <c r="G85" s="85">
        <v>549000</v>
      </c>
      <c r="H85" s="86">
        <f t="shared" ref="H85:H91" si="16">E85</f>
        <v>600000</v>
      </c>
      <c r="I85" s="45"/>
    </row>
    <row r="86" spans="1:9" outlineLevel="2" x14ac:dyDescent="0.25">
      <c r="A86" s="3" t="s">
        <v>337</v>
      </c>
      <c r="B86" s="4" t="s">
        <v>66</v>
      </c>
      <c r="C86" s="4" t="s">
        <v>68</v>
      </c>
      <c r="D86" s="84">
        <v>147943.51999999999</v>
      </c>
      <c r="E86" s="85">
        <v>1825000</v>
      </c>
      <c r="F86" s="85">
        <v>1731700</v>
      </c>
      <c r="G86" s="85">
        <v>1731700</v>
      </c>
      <c r="H86" s="86">
        <f t="shared" si="16"/>
        <v>1825000</v>
      </c>
      <c r="I86" s="45"/>
    </row>
    <row r="87" spans="1:9" ht="25.5" outlineLevel="2" x14ac:dyDescent="0.25">
      <c r="A87" s="3" t="s">
        <v>338</v>
      </c>
      <c r="B87" s="4" t="s">
        <v>66</v>
      </c>
      <c r="C87" s="4" t="s">
        <v>69</v>
      </c>
      <c r="D87" s="84">
        <v>44332</v>
      </c>
      <c r="E87" s="85">
        <v>104400</v>
      </c>
      <c r="F87" s="85">
        <v>88271.26</v>
      </c>
      <c r="G87" s="85">
        <v>88271.26</v>
      </c>
      <c r="H87" s="86">
        <f t="shared" si="16"/>
        <v>104400</v>
      </c>
      <c r="I87" s="45"/>
    </row>
    <row r="88" spans="1:9" ht="38.25" outlineLevel="2" x14ac:dyDescent="0.25">
      <c r="A88" s="3" t="s">
        <v>339</v>
      </c>
      <c r="B88" s="4" t="s">
        <v>66</v>
      </c>
      <c r="C88" s="4" t="s">
        <v>70</v>
      </c>
      <c r="D88" s="84">
        <v>0</v>
      </c>
      <c r="E88" s="85">
        <v>50000</v>
      </c>
      <c r="F88" s="85">
        <v>0</v>
      </c>
      <c r="G88" s="85">
        <v>0</v>
      </c>
      <c r="H88" s="86">
        <f t="shared" si="16"/>
        <v>50000</v>
      </c>
      <c r="I88" s="45"/>
    </row>
    <row r="89" spans="1:9" ht="25.5" outlineLevel="2" x14ac:dyDescent="0.25">
      <c r="A89" s="3" t="s">
        <v>340</v>
      </c>
      <c r="B89" s="4" t="s">
        <v>66</v>
      </c>
      <c r="C89" s="4" t="s">
        <v>71</v>
      </c>
      <c r="D89" s="84">
        <v>0</v>
      </c>
      <c r="E89" s="85">
        <v>50000</v>
      </c>
      <c r="F89" s="85">
        <v>50000</v>
      </c>
      <c r="G89" s="85">
        <v>50000</v>
      </c>
      <c r="H89" s="86">
        <f t="shared" si="16"/>
        <v>50000</v>
      </c>
      <c r="I89" s="45"/>
    </row>
    <row r="90" spans="1:9" ht="25.5" outlineLevel="2" x14ac:dyDescent="0.25">
      <c r="A90" s="3" t="s">
        <v>341</v>
      </c>
      <c r="B90" s="4" t="s">
        <v>66</v>
      </c>
      <c r="C90" s="4" t="s">
        <v>72</v>
      </c>
      <c r="D90" s="84">
        <v>0</v>
      </c>
      <c r="E90" s="85">
        <v>10000</v>
      </c>
      <c r="F90" s="85">
        <v>0</v>
      </c>
      <c r="G90" s="85">
        <v>0</v>
      </c>
      <c r="H90" s="86">
        <f t="shared" si="16"/>
        <v>10000</v>
      </c>
      <c r="I90" s="45"/>
    </row>
    <row r="91" spans="1:9" ht="25.5" outlineLevel="2" x14ac:dyDescent="0.25">
      <c r="A91" s="3" t="s">
        <v>342</v>
      </c>
      <c r="B91" s="4" t="s">
        <v>66</v>
      </c>
      <c r="C91" s="4" t="s">
        <v>73</v>
      </c>
      <c r="D91" s="84">
        <v>0</v>
      </c>
      <c r="E91" s="85">
        <v>30000</v>
      </c>
      <c r="F91" s="85">
        <v>0</v>
      </c>
      <c r="G91" s="85">
        <v>0</v>
      </c>
      <c r="H91" s="86">
        <f t="shared" si="16"/>
        <v>30000</v>
      </c>
      <c r="I91" s="45"/>
    </row>
    <row r="92" spans="1:9" x14ac:dyDescent="0.25">
      <c r="A92" s="7" t="s">
        <v>482</v>
      </c>
      <c r="B92" s="8" t="s">
        <v>74</v>
      </c>
      <c r="C92" s="8" t="s">
        <v>5</v>
      </c>
      <c r="D92" s="80">
        <f t="shared" ref="D92:H92" si="17">D93+D96+D100+D111+D124</f>
        <v>174625208.90999997</v>
      </c>
      <c r="E92" s="80">
        <f t="shared" si="17"/>
        <v>271036920.45999998</v>
      </c>
      <c r="F92" s="80">
        <f t="shared" si="17"/>
        <v>140526986.94</v>
      </c>
      <c r="G92" s="80">
        <f t="shared" si="17"/>
        <v>140526986.94</v>
      </c>
      <c r="H92" s="81">
        <f t="shared" si="17"/>
        <v>271036920.45999998</v>
      </c>
      <c r="I92" s="45"/>
    </row>
    <row r="93" spans="1:9" outlineLevel="1" x14ac:dyDescent="0.25">
      <c r="A93" s="5" t="s">
        <v>455</v>
      </c>
      <c r="B93" s="6" t="s">
        <v>75</v>
      </c>
      <c r="C93" s="6" t="s">
        <v>5</v>
      </c>
      <c r="D93" s="82">
        <f>SUM(D94:D95)</f>
        <v>7759961.3399999999</v>
      </c>
      <c r="E93" s="82">
        <f t="shared" ref="E93:H93" si="18">SUM(E94:E95)</f>
        <v>10203950</v>
      </c>
      <c r="F93" s="82">
        <f t="shared" si="18"/>
        <v>5443556</v>
      </c>
      <c r="G93" s="82">
        <f t="shared" si="18"/>
        <v>5443556</v>
      </c>
      <c r="H93" s="83">
        <f t="shared" si="18"/>
        <v>10203950</v>
      </c>
      <c r="I93" s="45"/>
    </row>
    <row r="94" spans="1:9" ht="25.5" outlineLevel="2" x14ac:dyDescent="0.25">
      <c r="A94" s="3" t="s">
        <v>343</v>
      </c>
      <c r="B94" s="4" t="s">
        <v>75</v>
      </c>
      <c r="C94" s="4" t="s">
        <v>76</v>
      </c>
      <c r="D94" s="84">
        <v>7741941.3399999999</v>
      </c>
      <c r="E94" s="85">
        <v>10185750</v>
      </c>
      <c r="F94" s="85">
        <v>5425356</v>
      </c>
      <c r="G94" s="85">
        <v>5425356</v>
      </c>
      <c r="H94" s="86">
        <f t="shared" ref="H94:H95" si="19">E94</f>
        <v>10185750</v>
      </c>
      <c r="I94" s="45"/>
    </row>
    <row r="95" spans="1:9" ht="51" outlineLevel="2" x14ac:dyDescent="0.25">
      <c r="A95" s="3" t="s">
        <v>344</v>
      </c>
      <c r="B95" s="4" t="s">
        <v>75</v>
      </c>
      <c r="C95" s="4" t="s">
        <v>77</v>
      </c>
      <c r="D95" s="84">
        <v>18020</v>
      </c>
      <c r="E95" s="85">
        <v>18200</v>
      </c>
      <c r="F95" s="85">
        <v>18200</v>
      </c>
      <c r="G95" s="85">
        <v>18200</v>
      </c>
      <c r="H95" s="86">
        <f t="shared" si="19"/>
        <v>18200</v>
      </c>
      <c r="I95" s="45"/>
    </row>
    <row r="96" spans="1:9" outlineLevel="1" x14ac:dyDescent="0.25">
      <c r="A96" s="5" t="s">
        <v>456</v>
      </c>
      <c r="B96" s="6" t="s">
        <v>78</v>
      </c>
      <c r="C96" s="6" t="s">
        <v>5</v>
      </c>
      <c r="D96" s="82">
        <f>SUM(D97:D99)</f>
        <v>20686125.949999999</v>
      </c>
      <c r="E96" s="82">
        <f t="shared" ref="E96:H96" si="20">SUM(E97:E99)</f>
        <v>19239369.280000001</v>
      </c>
      <c r="F96" s="82">
        <f t="shared" si="20"/>
        <v>14690967.17</v>
      </c>
      <c r="G96" s="82">
        <f t="shared" si="20"/>
        <v>14690967.17</v>
      </c>
      <c r="H96" s="83">
        <f t="shared" si="20"/>
        <v>19239369.280000001</v>
      </c>
      <c r="I96" s="45"/>
    </row>
    <row r="97" spans="1:9" ht="63.75" outlineLevel="2" x14ac:dyDescent="0.25">
      <c r="A97" s="3" t="s">
        <v>345</v>
      </c>
      <c r="B97" s="4" t="s">
        <v>78</v>
      </c>
      <c r="C97" s="4" t="s">
        <v>79</v>
      </c>
      <c r="D97" s="84">
        <v>5087475.2699999996</v>
      </c>
      <c r="E97" s="85">
        <v>509174.28</v>
      </c>
      <c r="F97" s="85">
        <v>509174.28</v>
      </c>
      <c r="G97" s="85">
        <v>509174.28</v>
      </c>
      <c r="H97" s="86">
        <f t="shared" ref="H97:H99" si="21">E97</f>
        <v>509174.28</v>
      </c>
      <c r="I97" s="45"/>
    </row>
    <row r="98" spans="1:9" ht="50.25" customHeight="1" outlineLevel="2" x14ac:dyDescent="0.25">
      <c r="A98" s="3" t="s">
        <v>346</v>
      </c>
      <c r="B98" s="4" t="s">
        <v>78</v>
      </c>
      <c r="C98" s="4" t="s">
        <v>80</v>
      </c>
      <c r="D98" s="84">
        <v>15262425.800000001</v>
      </c>
      <c r="E98" s="85">
        <v>18366410</v>
      </c>
      <c r="F98" s="85">
        <v>13837473.23</v>
      </c>
      <c r="G98" s="85">
        <v>13837473.23</v>
      </c>
      <c r="H98" s="86">
        <f t="shared" si="21"/>
        <v>18366410</v>
      </c>
      <c r="I98" s="45"/>
    </row>
    <row r="99" spans="1:9" ht="66" customHeight="1" outlineLevel="2" x14ac:dyDescent="0.25">
      <c r="A99" s="3" t="s">
        <v>347</v>
      </c>
      <c r="B99" s="4" t="s">
        <v>78</v>
      </c>
      <c r="C99" s="4" t="s">
        <v>81</v>
      </c>
      <c r="D99" s="84">
        <v>336224.88</v>
      </c>
      <c r="E99" s="85">
        <v>363785</v>
      </c>
      <c r="F99" s="85">
        <v>344319.66</v>
      </c>
      <c r="G99" s="85">
        <v>344319.66</v>
      </c>
      <c r="H99" s="86">
        <f t="shared" si="21"/>
        <v>363785</v>
      </c>
      <c r="I99" s="45"/>
    </row>
    <row r="100" spans="1:9" outlineLevel="1" x14ac:dyDescent="0.25">
      <c r="A100" s="5" t="s">
        <v>457</v>
      </c>
      <c r="B100" s="6" t="s">
        <v>82</v>
      </c>
      <c r="C100" s="6" t="s">
        <v>5</v>
      </c>
      <c r="D100" s="82">
        <f>SUM(D101:D110)</f>
        <v>98822825.030000001</v>
      </c>
      <c r="E100" s="82">
        <f t="shared" ref="E100:H100" si="22">SUM(E101:E110)</f>
        <v>186567611.24000001</v>
      </c>
      <c r="F100" s="82">
        <f t="shared" si="22"/>
        <v>82938372.600000009</v>
      </c>
      <c r="G100" s="82">
        <f t="shared" si="22"/>
        <v>82938372.600000009</v>
      </c>
      <c r="H100" s="83">
        <f t="shared" si="22"/>
        <v>186567611.24000001</v>
      </c>
      <c r="I100" s="45"/>
    </row>
    <row r="101" spans="1:9" ht="25.5" outlineLevel="1" x14ac:dyDescent="0.25">
      <c r="A101" s="3" t="s">
        <v>512</v>
      </c>
      <c r="B101" s="4" t="s">
        <v>82</v>
      </c>
      <c r="C101" s="4" t="s">
        <v>513</v>
      </c>
      <c r="D101" s="84">
        <v>630452.36</v>
      </c>
      <c r="E101" s="84">
        <v>0</v>
      </c>
      <c r="F101" s="84">
        <v>0</v>
      </c>
      <c r="G101" s="84">
        <v>0</v>
      </c>
      <c r="H101" s="86">
        <f t="shared" ref="H101:H123" si="23">E101</f>
        <v>0</v>
      </c>
      <c r="I101" s="45"/>
    </row>
    <row r="102" spans="1:9" ht="51" outlineLevel="2" x14ac:dyDescent="0.25">
      <c r="A102" s="3" t="s">
        <v>348</v>
      </c>
      <c r="B102" s="4" t="s">
        <v>82</v>
      </c>
      <c r="C102" s="4" t="s">
        <v>83</v>
      </c>
      <c r="D102" s="84">
        <v>0</v>
      </c>
      <c r="E102" s="85">
        <v>35939103.560000002</v>
      </c>
      <c r="F102" s="85">
        <v>0</v>
      </c>
      <c r="G102" s="85">
        <v>0</v>
      </c>
      <c r="H102" s="86">
        <f t="shared" si="23"/>
        <v>35939103.560000002</v>
      </c>
      <c r="I102" s="45"/>
    </row>
    <row r="103" spans="1:9" ht="63.75" outlineLevel="2" x14ac:dyDescent="0.25">
      <c r="A103" s="3" t="s">
        <v>349</v>
      </c>
      <c r="B103" s="4" t="s">
        <v>82</v>
      </c>
      <c r="C103" s="4" t="s">
        <v>84</v>
      </c>
      <c r="D103" s="84">
        <v>0</v>
      </c>
      <c r="E103" s="85">
        <v>15928640.5</v>
      </c>
      <c r="F103" s="85">
        <v>0</v>
      </c>
      <c r="G103" s="85">
        <v>0</v>
      </c>
      <c r="H103" s="86">
        <f t="shared" si="23"/>
        <v>15928640.5</v>
      </c>
      <c r="I103" s="45"/>
    </row>
    <row r="104" spans="1:9" ht="51" outlineLevel="2" x14ac:dyDescent="0.25">
      <c r="A104" s="3" t="s">
        <v>350</v>
      </c>
      <c r="B104" s="4" t="s">
        <v>82</v>
      </c>
      <c r="C104" s="4" t="s">
        <v>85</v>
      </c>
      <c r="D104" s="84">
        <v>0</v>
      </c>
      <c r="E104" s="85">
        <v>9976112.7100000009</v>
      </c>
      <c r="F104" s="85">
        <v>0</v>
      </c>
      <c r="G104" s="85">
        <v>0</v>
      </c>
      <c r="H104" s="86">
        <f t="shared" si="23"/>
        <v>9976112.7100000009</v>
      </c>
      <c r="I104" s="45"/>
    </row>
    <row r="105" spans="1:9" ht="51" outlineLevel="2" x14ac:dyDescent="0.25">
      <c r="A105" s="3" t="s">
        <v>351</v>
      </c>
      <c r="B105" s="4" t="s">
        <v>82</v>
      </c>
      <c r="C105" s="4" t="s">
        <v>86</v>
      </c>
      <c r="D105" s="84">
        <v>0</v>
      </c>
      <c r="E105" s="85">
        <v>838349.5</v>
      </c>
      <c r="F105" s="85">
        <v>0</v>
      </c>
      <c r="G105" s="85">
        <v>0</v>
      </c>
      <c r="H105" s="86">
        <f t="shared" si="23"/>
        <v>838349.5</v>
      </c>
      <c r="I105" s="45"/>
    </row>
    <row r="106" spans="1:9" ht="25.5" outlineLevel="2" x14ac:dyDescent="0.25">
      <c r="A106" s="3" t="s">
        <v>352</v>
      </c>
      <c r="B106" s="4" t="s">
        <v>82</v>
      </c>
      <c r="C106" s="4" t="s">
        <v>87</v>
      </c>
      <c r="D106" s="84">
        <v>82056549.469999999</v>
      </c>
      <c r="E106" s="85">
        <v>99540548.060000002</v>
      </c>
      <c r="F106" s="85">
        <v>72437934.480000004</v>
      </c>
      <c r="G106" s="85">
        <v>72437934.480000004</v>
      </c>
      <c r="H106" s="86">
        <f t="shared" si="23"/>
        <v>99540548.060000002</v>
      </c>
      <c r="I106" s="45"/>
    </row>
    <row r="107" spans="1:9" ht="38.25" outlineLevel="2" x14ac:dyDescent="0.25">
      <c r="A107" s="3" t="s">
        <v>353</v>
      </c>
      <c r="B107" s="4" t="s">
        <v>82</v>
      </c>
      <c r="C107" s="4" t="s">
        <v>88</v>
      </c>
      <c r="D107" s="84">
        <v>13467446.689999999</v>
      </c>
      <c r="E107" s="85">
        <v>7219675.8200000003</v>
      </c>
      <c r="F107" s="85">
        <v>862376.64</v>
      </c>
      <c r="G107" s="85">
        <v>862376.64</v>
      </c>
      <c r="H107" s="86">
        <f t="shared" si="23"/>
        <v>7219675.8200000003</v>
      </c>
      <c r="I107" s="45"/>
    </row>
    <row r="108" spans="1:9" ht="51" outlineLevel="2" x14ac:dyDescent="0.25">
      <c r="A108" s="3" t="s">
        <v>354</v>
      </c>
      <c r="B108" s="4" t="s">
        <v>82</v>
      </c>
      <c r="C108" s="4" t="s">
        <v>89</v>
      </c>
      <c r="D108" s="84">
        <v>107770.03</v>
      </c>
      <c r="E108" s="85">
        <v>9625753.4800000004</v>
      </c>
      <c r="F108" s="85">
        <v>9561752.4800000004</v>
      </c>
      <c r="G108" s="85">
        <v>9561752.4800000004</v>
      </c>
      <c r="H108" s="86">
        <f t="shared" si="23"/>
        <v>9625753.4800000004</v>
      </c>
      <c r="I108" s="45"/>
    </row>
    <row r="109" spans="1:9" ht="25.5" outlineLevel="2" x14ac:dyDescent="0.25">
      <c r="A109" s="3" t="s">
        <v>355</v>
      </c>
      <c r="B109" s="4" t="s">
        <v>82</v>
      </c>
      <c r="C109" s="4" t="s">
        <v>90</v>
      </c>
      <c r="D109" s="84">
        <v>2560606.48</v>
      </c>
      <c r="E109" s="85">
        <v>7423118.6100000003</v>
      </c>
      <c r="F109" s="85">
        <v>0</v>
      </c>
      <c r="G109" s="85">
        <v>0</v>
      </c>
      <c r="H109" s="86">
        <f t="shared" si="23"/>
        <v>7423118.6100000003</v>
      </c>
      <c r="I109" s="45"/>
    </row>
    <row r="110" spans="1:9" ht="25.5" outlineLevel="2" x14ac:dyDescent="0.25">
      <c r="A110" s="3" t="s">
        <v>324</v>
      </c>
      <c r="B110" s="4" t="s">
        <v>82</v>
      </c>
      <c r="C110" s="4" t="s">
        <v>91</v>
      </c>
      <c r="D110" s="84">
        <v>0</v>
      </c>
      <c r="E110" s="85">
        <v>76309</v>
      </c>
      <c r="F110" s="85">
        <v>76309</v>
      </c>
      <c r="G110" s="85">
        <v>76309</v>
      </c>
      <c r="H110" s="86">
        <f t="shared" si="23"/>
        <v>76309</v>
      </c>
      <c r="I110" s="45"/>
    </row>
    <row r="111" spans="1:9" outlineLevel="1" x14ac:dyDescent="0.25">
      <c r="A111" s="5" t="s">
        <v>458</v>
      </c>
      <c r="B111" s="6" t="s">
        <v>92</v>
      </c>
      <c r="C111" s="6" t="s">
        <v>5</v>
      </c>
      <c r="D111" s="82">
        <f>SUM(D112:D123)</f>
        <v>23921957.23</v>
      </c>
      <c r="E111" s="82">
        <f>SUM(E112:E123)</f>
        <v>25022951.069999997</v>
      </c>
      <c r="F111" s="82">
        <f>SUM(F112:F123)</f>
        <v>18990259.780000001</v>
      </c>
      <c r="G111" s="82">
        <f>SUM(G112:G123)</f>
        <v>18990259.780000001</v>
      </c>
      <c r="H111" s="83">
        <f t="shared" ref="H111" si="24">SUM(H112:H123)</f>
        <v>25022951.069999997</v>
      </c>
      <c r="I111" s="45"/>
    </row>
    <row r="112" spans="1:9" ht="38.25" outlineLevel="2" x14ac:dyDescent="0.25">
      <c r="A112" s="3" t="s">
        <v>356</v>
      </c>
      <c r="B112" s="4" t="s">
        <v>92</v>
      </c>
      <c r="C112" s="4" t="s">
        <v>93</v>
      </c>
      <c r="D112" s="84">
        <v>8715.41</v>
      </c>
      <c r="E112" s="85">
        <v>2943.58</v>
      </c>
      <c r="F112" s="85">
        <v>2943.58</v>
      </c>
      <c r="G112" s="85">
        <v>2943.58</v>
      </c>
      <c r="H112" s="86">
        <f t="shared" si="23"/>
        <v>2943.58</v>
      </c>
      <c r="I112" s="45"/>
    </row>
    <row r="113" spans="1:9" ht="38.25" outlineLevel="2" x14ac:dyDescent="0.25">
      <c r="A113" s="3" t="s">
        <v>357</v>
      </c>
      <c r="B113" s="4" t="s">
        <v>92</v>
      </c>
      <c r="C113" s="4" t="s">
        <v>94</v>
      </c>
      <c r="D113" s="84">
        <v>5548.76</v>
      </c>
      <c r="E113" s="85">
        <v>1677.42</v>
      </c>
      <c r="F113" s="85">
        <v>503.2</v>
      </c>
      <c r="G113" s="85">
        <v>503.2</v>
      </c>
      <c r="H113" s="86">
        <f t="shared" si="23"/>
        <v>1677.42</v>
      </c>
      <c r="I113" s="45"/>
    </row>
    <row r="114" spans="1:9" ht="51" outlineLevel="2" x14ac:dyDescent="0.25">
      <c r="A114" s="3" t="s">
        <v>302</v>
      </c>
      <c r="B114" s="4" t="s">
        <v>92</v>
      </c>
      <c r="C114" s="4" t="s">
        <v>51</v>
      </c>
      <c r="D114" s="84">
        <v>578157.73</v>
      </c>
      <c r="E114" s="85">
        <v>750000</v>
      </c>
      <c r="F114" s="85">
        <v>750000</v>
      </c>
      <c r="G114" s="85">
        <v>750000</v>
      </c>
      <c r="H114" s="86">
        <f t="shared" si="23"/>
        <v>750000</v>
      </c>
      <c r="I114" s="45"/>
    </row>
    <row r="115" spans="1:9" ht="51" outlineLevel="2" x14ac:dyDescent="0.25">
      <c r="A115" s="3" t="s">
        <v>396</v>
      </c>
      <c r="B115" s="4" t="s">
        <v>92</v>
      </c>
      <c r="C115" s="4" t="s">
        <v>507</v>
      </c>
      <c r="D115" s="84">
        <v>94679.5</v>
      </c>
      <c r="E115" s="85">
        <v>0</v>
      </c>
      <c r="F115" s="85">
        <v>0</v>
      </c>
      <c r="G115" s="85">
        <v>0</v>
      </c>
      <c r="H115" s="86">
        <f t="shared" si="23"/>
        <v>0</v>
      </c>
      <c r="I115" s="45"/>
    </row>
    <row r="116" spans="1:9" ht="51" outlineLevel="2" x14ac:dyDescent="0.25">
      <c r="A116" s="3" t="s">
        <v>508</v>
      </c>
      <c r="B116" s="4" t="s">
        <v>92</v>
      </c>
      <c r="C116" s="4" t="s">
        <v>509</v>
      </c>
      <c r="D116" s="84">
        <v>60278.76</v>
      </c>
      <c r="E116" s="85">
        <v>0</v>
      </c>
      <c r="F116" s="85">
        <v>0</v>
      </c>
      <c r="G116" s="85">
        <v>0</v>
      </c>
      <c r="H116" s="86">
        <f t="shared" si="23"/>
        <v>0</v>
      </c>
      <c r="I116" s="45"/>
    </row>
    <row r="117" spans="1:9" ht="76.5" outlineLevel="2" x14ac:dyDescent="0.25">
      <c r="A117" s="3" t="s">
        <v>514</v>
      </c>
      <c r="B117" s="4" t="s">
        <v>92</v>
      </c>
      <c r="C117" s="4" t="s">
        <v>515</v>
      </c>
      <c r="D117" s="84">
        <v>23174577.07</v>
      </c>
      <c r="E117" s="85">
        <v>0</v>
      </c>
      <c r="F117" s="85">
        <v>0</v>
      </c>
      <c r="G117" s="85">
        <v>0</v>
      </c>
      <c r="H117" s="86">
        <f t="shared" si="23"/>
        <v>0</v>
      </c>
      <c r="I117" s="45"/>
    </row>
    <row r="118" spans="1:9" ht="25.5" outlineLevel="2" x14ac:dyDescent="0.25">
      <c r="A118" s="3" t="s">
        <v>328</v>
      </c>
      <c r="B118" s="4" t="s">
        <v>92</v>
      </c>
      <c r="C118" s="4" t="s">
        <v>52</v>
      </c>
      <c r="D118" s="84">
        <v>0</v>
      </c>
      <c r="E118" s="85">
        <v>21132217.539999999</v>
      </c>
      <c r="F118" s="85">
        <v>15849000</v>
      </c>
      <c r="G118" s="85">
        <v>15849000</v>
      </c>
      <c r="H118" s="86">
        <f t="shared" si="23"/>
        <v>21132217.539999999</v>
      </c>
      <c r="I118" s="45"/>
    </row>
    <row r="119" spans="1:9" ht="25.5" outlineLevel="2" x14ac:dyDescent="0.25">
      <c r="A119" s="3" t="s">
        <v>329</v>
      </c>
      <c r="B119" s="4" t="s">
        <v>92</v>
      </c>
      <c r="C119" s="4" t="s">
        <v>53</v>
      </c>
      <c r="D119" s="84">
        <v>0</v>
      </c>
      <c r="E119" s="85">
        <v>307921.68</v>
      </c>
      <c r="F119" s="85">
        <v>230940</v>
      </c>
      <c r="G119" s="85">
        <v>230940</v>
      </c>
      <c r="H119" s="86">
        <f t="shared" si="23"/>
        <v>307921.68</v>
      </c>
      <c r="I119" s="45"/>
    </row>
    <row r="120" spans="1:9" ht="25.5" outlineLevel="2" x14ac:dyDescent="0.25">
      <c r="A120" s="3" t="s">
        <v>330</v>
      </c>
      <c r="B120" s="4" t="s">
        <v>92</v>
      </c>
      <c r="C120" s="4" t="s">
        <v>54</v>
      </c>
      <c r="D120" s="84">
        <v>0</v>
      </c>
      <c r="E120" s="85">
        <v>1366652.15</v>
      </c>
      <c r="F120" s="85">
        <v>1024920</v>
      </c>
      <c r="G120" s="85">
        <v>1024920</v>
      </c>
      <c r="H120" s="86">
        <f t="shared" si="23"/>
        <v>1366652.15</v>
      </c>
      <c r="I120" s="45"/>
    </row>
    <row r="121" spans="1:9" ht="25.5" outlineLevel="2" x14ac:dyDescent="0.25">
      <c r="A121" s="3" t="s">
        <v>331</v>
      </c>
      <c r="B121" s="4" t="s">
        <v>92</v>
      </c>
      <c r="C121" s="4" t="s">
        <v>55</v>
      </c>
      <c r="D121" s="84">
        <v>0</v>
      </c>
      <c r="E121" s="85">
        <v>1317785.7</v>
      </c>
      <c r="F121" s="85">
        <v>988200</v>
      </c>
      <c r="G121" s="85">
        <v>988200</v>
      </c>
      <c r="H121" s="86">
        <f t="shared" si="23"/>
        <v>1317785.7</v>
      </c>
      <c r="I121" s="45"/>
    </row>
    <row r="122" spans="1:9" outlineLevel="2" x14ac:dyDescent="0.25">
      <c r="A122" s="3" t="s">
        <v>332</v>
      </c>
      <c r="B122" s="4" t="s">
        <v>92</v>
      </c>
      <c r="C122" s="4" t="s">
        <v>56</v>
      </c>
      <c r="D122" s="84">
        <v>0</v>
      </c>
      <c r="E122" s="85">
        <v>71000</v>
      </c>
      <c r="F122" s="85">
        <v>71000</v>
      </c>
      <c r="G122" s="85">
        <v>71000</v>
      </c>
      <c r="H122" s="86">
        <f t="shared" si="23"/>
        <v>71000</v>
      </c>
      <c r="I122" s="45"/>
    </row>
    <row r="123" spans="1:9" ht="38.25" outlineLevel="2" x14ac:dyDescent="0.25">
      <c r="A123" s="3" t="s">
        <v>358</v>
      </c>
      <c r="B123" s="4" t="s">
        <v>92</v>
      </c>
      <c r="C123" s="4" t="s">
        <v>95</v>
      </c>
      <c r="D123" s="84">
        <v>0</v>
      </c>
      <c r="E123" s="85">
        <v>72753</v>
      </c>
      <c r="F123" s="85">
        <v>72753</v>
      </c>
      <c r="G123" s="85">
        <v>72753</v>
      </c>
      <c r="H123" s="86">
        <f t="shared" si="23"/>
        <v>72753</v>
      </c>
      <c r="I123" s="45"/>
    </row>
    <row r="124" spans="1:9" outlineLevel="1" x14ac:dyDescent="0.25">
      <c r="A124" s="5" t="s">
        <v>459</v>
      </c>
      <c r="B124" s="6" t="s">
        <v>96</v>
      </c>
      <c r="C124" s="6" t="s">
        <v>5</v>
      </c>
      <c r="D124" s="82">
        <f>SUM(D125:D140)</f>
        <v>23434339.359999999</v>
      </c>
      <c r="E124" s="82">
        <f t="shared" ref="E124:H124" si="25">SUM(E125:E140)</f>
        <v>30003038.870000001</v>
      </c>
      <c r="F124" s="82">
        <f t="shared" si="25"/>
        <v>18463831.390000001</v>
      </c>
      <c r="G124" s="82">
        <f t="shared" si="25"/>
        <v>18463831.390000001</v>
      </c>
      <c r="H124" s="83">
        <f t="shared" si="25"/>
        <v>30003038.870000001</v>
      </c>
      <c r="I124" s="45"/>
    </row>
    <row r="125" spans="1:9" ht="51" outlineLevel="2" x14ac:dyDescent="0.25">
      <c r="A125" s="3" t="s">
        <v>359</v>
      </c>
      <c r="B125" s="4" t="s">
        <v>96</v>
      </c>
      <c r="C125" s="4" t="s">
        <v>97</v>
      </c>
      <c r="D125" s="84">
        <v>99109.54</v>
      </c>
      <c r="E125" s="85">
        <v>100100</v>
      </c>
      <c r="F125" s="85">
        <v>0</v>
      </c>
      <c r="G125" s="85">
        <v>0</v>
      </c>
      <c r="H125" s="86">
        <f t="shared" ref="H125:H140" si="26">E125</f>
        <v>100100</v>
      </c>
      <c r="I125" s="45"/>
    </row>
    <row r="126" spans="1:9" outlineLevel="2" x14ac:dyDescent="0.25">
      <c r="A126" s="3" t="s">
        <v>337</v>
      </c>
      <c r="B126" s="4" t="s">
        <v>96</v>
      </c>
      <c r="C126" s="4" t="s">
        <v>98</v>
      </c>
      <c r="D126" s="84">
        <v>60000</v>
      </c>
      <c r="E126" s="85">
        <v>60000</v>
      </c>
      <c r="F126" s="85">
        <v>3576.47</v>
      </c>
      <c r="G126" s="85">
        <v>3576.47</v>
      </c>
      <c r="H126" s="86">
        <f t="shared" si="26"/>
        <v>60000</v>
      </c>
      <c r="I126" s="45"/>
    </row>
    <row r="127" spans="1:9" ht="25.5" outlineLevel="2" x14ac:dyDescent="0.25">
      <c r="A127" s="3" t="s">
        <v>360</v>
      </c>
      <c r="B127" s="4" t="s">
        <v>96</v>
      </c>
      <c r="C127" s="4" t="s">
        <v>99</v>
      </c>
      <c r="D127" s="84">
        <v>310997.43</v>
      </c>
      <c r="E127" s="85">
        <v>347454.55</v>
      </c>
      <c r="F127" s="85">
        <v>0</v>
      </c>
      <c r="G127" s="85">
        <v>0</v>
      </c>
      <c r="H127" s="86">
        <f t="shared" si="26"/>
        <v>347454.55</v>
      </c>
      <c r="I127" s="45"/>
    </row>
    <row r="128" spans="1:9" ht="25.5" outlineLevel="2" x14ac:dyDescent="0.25">
      <c r="A128" s="3" t="s">
        <v>361</v>
      </c>
      <c r="B128" s="4" t="s">
        <v>96</v>
      </c>
      <c r="C128" s="4" t="s">
        <v>100</v>
      </c>
      <c r="D128" s="84">
        <v>198000</v>
      </c>
      <c r="E128" s="85">
        <v>198000</v>
      </c>
      <c r="F128" s="85">
        <v>0</v>
      </c>
      <c r="G128" s="85">
        <v>0</v>
      </c>
      <c r="H128" s="86">
        <f t="shared" si="26"/>
        <v>198000</v>
      </c>
      <c r="I128" s="45"/>
    </row>
    <row r="129" spans="1:9" outlineLevel="2" x14ac:dyDescent="0.25">
      <c r="A129" s="3" t="s">
        <v>337</v>
      </c>
      <c r="B129" s="4" t="s">
        <v>96</v>
      </c>
      <c r="C129" s="4" t="s">
        <v>101</v>
      </c>
      <c r="D129" s="84">
        <v>10000</v>
      </c>
      <c r="E129" s="85">
        <v>100000</v>
      </c>
      <c r="F129" s="85">
        <v>0</v>
      </c>
      <c r="G129" s="85">
        <v>0</v>
      </c>
      <c r="H129" s="86">
        <f t="shared" si="26"/>
        <v>100000</v>
      </c>
      <c r="I129" s="45"/>
    </row>
    <row r="130" spans="1:9" ht="38.25" outlineLevel="2" x14ac:dyDescent="0.25">
      <c r="A130" s="3" t="s">
        <v>362</v>
      </c>
      <c r="B130" s="4" t="s">
        <v>96</v>
      </c>
      <c r="C130" s="4" t="s">
        <v>102</v>
      </c>
      <c r="D130" s="84"/>
      <c r="E130" s="85">
        <v>2859996.29</v>
      </c>
      <c r="F130" s="85">
        <v>225000</v>
      </c>
      <c r="G130" s="85">
        <v>225000</v>
      </c>
      <c r="H130" s="86">
        <f t="shared" si="26"/>
        <v>2859996.29</v>
      </c>
      <c r="I130" s="45"/>
    </row>
    <row r="131" spans="1:9" outlineLevel="2" x14ac:dyDescent="0.25">
      <c r="A131" s="3" t="s">
        <v>337</v>
      </c>
      <c r="B131" s="4" t="s">
        <v>96</v>
      </c>
      <c r="C131" s="4" t="s">
        <v>516</v>
      </c>
      <c r="D131" s="84">
        <v>850050</v>
      </c>
      <c r="E131" s="85">
        <v>0</v>
      </c>
      <c r="F131" s="85">
        <v>0</v>
      </c>
      <c r="G131" s="85">
        <v>0</v>
      </c>
      <c r="H131" s="86">
        <f t="shared" si="26"/>
        <v>0</v>
      </c>
      <c r="I131" s="45"/>
    </row>
    <row r="132" spans="1:9" ht="51" outlineLevel="2" x14ac:dyDescent="0.25">
      <c r="A132" s="3" t="s">
        <v>302</v>
      </c>
      <c r="B132" s="4" t="s">
        <v>96</v>
      </c>
      <c r="C132" s="4" t="s">
        <v>38</v>
      </c>
      <c r="D132" s="84">
        <v>556619.31999999995</v>
      </c>
      <c r="E132" s="85">
        <v>570728</v>
      </c>
      <c r="F132" s="85">
        <v>477229.65</v>
      </c>
      <c r="G132" s="85">
        <v>477229.65</v>
      </c>
      <c r="H132" s="86">
        <f t="shared" si="26"/>
        <v>570728</v>
      </c>
      <c r="I132" s="45"/>
    </row>
    <row r="133" spans="1:9" ht="51" outlineLevel="2" x14ac:dyDescent="0.25">
      <c r="A133" s="3" t="s">
        <v>396</v>
      </c>
      <c r="B133" s="4" t="s">
        <v>96</v>
      </c>
      <c r="C133" s="4" t="s">
        <v>517</v>
      </c>
      <c r="D133" s="84">
        <v>20786.88</v>
      </c>
      <c r="E133" s="85">
        <v>0</v>
      </c>
      <c r="F133" s="85">
        <v>0</v>
      </c>
      <c r="G133" s="85">
        <v>0</v>
      </c>
      <c r="H133" s="86">
        <f t="shared" si="26"/>
        <v>0</v>
      </c>
      <c r="I133" s="45"/>
    </row>
    <row r="134" spans="1:9" ht="51" outlineLevel="2" x14ac:dyDescent="0.25">
      <c r="A134" s="3" t="s">
        <v>508</v>
      </c>
      <c r="B134" s="4" t="s">
        <v>96</v>
      </c>
      <c r="C134" s="4" t="s">
        <v>518</v>
      </c>
      <c r="D134" s="84">
        <v>13234.19</v>
      </c>
      <c r="E134" s="85">
        <v>0</v>
      </c>
      <c r="F134" s="85">
        <v>0</v>
      </c>
      <c r="G134" s="85">
        <v>0</v>
      </c>
      <c r="H134" s="86">
        <f t="shared" si="26"/>
        <v>0</v>
      </c>
      <c r="I134" s="45"/>
    </row>
    <row r="135" spans="1:9" ht="51" outlineLevel="2" x14ac:dyDescent="0.25">
      <c r="A135" s="3" t="s">
        <v>519</v>
      </c>
      <c r="B135" s="4" t="s">
        <v>96</v>
      </c>
      <c r="C135" s="4" t="s">
        <v>520</v>
      </c>
      <c r="D135" s="84">
        <v>21238898.390000001</v>
      </c>
      <c r="E135" s="85">
        <v>0</v>
      </c>
      <c r="F135" s="85">
        <v>0</v>
      </c>
      <c r="G135" s="85">
        <v>0</v>
      </c>
      <c r="H135" s="86">
        <f t="shared" si="26"/>
        <v>0</v>
      </c>
      <c r="I135" s="45"/>
    </row>
    <row r="136" spans="1:9" ht="38.25" outlineLevel="2" x14ac:dyDescent="0.25">
      <c r="A136" s="3" t="s">
        <v>319</v>
      </c>
      <c r="B136" s="4" t="s">
        <v>96</v>
      </c>
      <c r="C136" s="4" t="s">
        <v>39</v>
      </c>
      <c r="D136" s="84">
        <v>0</v>
      </c>
      <c r="E136" s="85">
        <v>21913947.030000001</v>
      </c>
      <c r="F136" s="85">
        <v>16277527.27</v>
      </c>
      <c r="G136" s="85">
        <v>16277527.27</v>
      </c>
      <c r="H136" s="86">
        <f t="shared" si="26"/>
        <v>21913947.030000001</v>
      </c>
      <c r="I136" s="45"/>
    </row>
    <row r="137" spans="1:9" ht="63.75" outlineLevel="2" x14ac:dyDescent="0.25">
      <c r="A137" s="3" t="s">
        <v>363</v>
      </c>
      <c r="B137" s="4" t="s">
        <v>96</v>
      </c>
      <c r="C137" s="4" t="s">
        <v>103</v>
      </c>
      <c r="D137" s="84">
        <v>51643.61</v>
      </c>
      <c r="E137" s="85">
        <v>43813</v>
      </c>
      <c r="F137" s="85">
        <v>43813</v>
      </c>
      <c r="G137" s="85">
        <v>43813</v>
      </c>
      <c r="H137" s="86">
        <f t="shared" si="26"/>
        <v>43813</v>
      </c>
      <c r="I137" s="45"/>
    </row>
    <row r="138" spans="1:9" ht="38.25" outlineLevel="2" x14ac:dyDescent="0.25">
      <c r="A138" s="3" t="s">
        <v>521</v>
      </c>
      <c r="B138" s="4" t="s">
        <v>96</v>
      </c>
      <c r="C138" s="4" t="s">
        <v>522</v>
      </c>
      <c r="D138" s="84">
        <v>25000</v>
      </c>
      <c r="E138" s="85">
        <v>0</v>
      </c>
      <c r="F138" s="85">
        <v>0</v>
      </c>
      <c r="G138" s="85">
        <v>0</v>
      </c>
      <c r="H138" s="86">
        <f t="shared" si="26"/>
        <v>0</v>
      </c>
      <c r="I138" s="45"/>
    </row>
    <row r="139" spans="1:9" ht="25.5" outlineLevel="2" x14ac:dyDescent="0.25">
      <c r="A139" s="3" t="s">
        <v>364</v>
      </c>
      <c r="B139" s="4" t="s">
        <v>96</v>
      </c>
      <c r="C139" s="4" t="s">
        <v>104</v>
      </c>
      <c r="D139" s="84">
        <v>0</v>
      </c>
      <c r="E139" s="85">
        <v>1436685</v>
      </c>
      <c r="F139" s="85">
        <v>1436685</v>
      </c>
      <c r="G139" s="85">
        <v>1436685</v>
      </c>
      <c r="H139" s="86">
        <f t="shared" si="26"/>
        <v>1436685</v>
      </c>
      <c r="I139" s="45"/>
    </row>
    <row r="140" spans="1:9" ht="38.25" outlineLevel="2" x14ac:dyDescent="0.25">
      <c r="A140" s="3" t="s">
        <v>365</v>
      </c>
      <c r="B140" s="4" t="s">
        <v>96</v>
      </c>
      <c r="C140" s="4" t="s">
        <v>105</v>
      </c>
      <c r="D140" s="84">
        <v>0</v>
      </c>
      <c r="E140" s="85">
        <v>2372315</v>
      </c>
      <c r="F140" s="85">
        <v>0</v>
      </c>
      <c r="G140" s="85">
        <v>0</v>
      </c>
      <c r="H140" s="86">
        <f t="shared" si="26"/>
        <v>2372315</v>
      </c>
      <c r="I140" s="45"/>
    </row>
    <row r="141" spans="1:9" x14ac:dyDescent="0.25">
      <c r="A141" s="7" t="s">
        <v>483</v>
      </c>
      <c r="B141" s="8" t="s">
        <v>106</v>
      </c>
      <c r="C141" s="8" t="s">
        <v>5</v>
      </c>
      <c r="D141" s="80">
        <f>D142+D150+D162+D199</f>
        <v>164352777.62</v>
      </c>
      <c r="E141" s="80">
        <f t="shared" ref="E141:H141" si="27">E142+E150+E162+E199</f>
        <v>201971354.66999999</v>
      </c>
      <c r="F141" s="80">
        <f t="shared" si="27"/>
        <v>89000294.189999998</v>
      </c>
      <c r="G141" s="80">
        <f t="shared" si="27"/>
        <v>89000294.189999998</v>
      </c>
      <c r="H141" s="81">
        <f t="shared" si="27"/>
        <v>201971354.66999999</v>
      </c>
      <c r="I141" s="45"/>
    </row>
    <row r="142" spans="1:9" outlineLevel="1" x14ac:dyDescent="0.25">
      <c r="A142" s="5" t="s">
        <v>460</v>
      </c>
      <c r="B142" s="6" t="s">
        <v>107</v>
      </c>
      <c r="C142" s="6" t="s">
        <v>5</v>
      </c>
      <c r="D142" s="82">
        <f>SUM(D143:D149)</f>
        <v>33273102.59</v>
      </c>
      <c r="E142" s="82">
        <f t="shared" ref="E142:H142" si="28">SUM(E143:E149)</f>
        <v>39950520.269999996</v>
      </c>
      <c r="F142" s="82">
        <f t="shared" si="28"/>
        <v>23250019.859999999</v>
      </c>
      <c r="G142" s="82">
        <f t="shared" si="28"/>
        <v>23250019.859999999</v>
      </c>
      <c r="H142" s="83">
        <f t="shared" si="28"/>
        <v>39950520.269999996</v>
      </c>
      <c r="I142" s="45"/>
    </row>
    <row r="143" spans="1:9" ht="38.25" outlineLevel="2" x14ac:dyDescent="0.25">
      <c r="A143" s="3" t="s">
        <v>366</v>
      </c>
      <c r="B143" s="4" t="s">
        <v>107</v>
      </c>
      <c r="C143" s="4" t="s">
        <v>108</v>
      </c>
      <c r="D143" s="84">
        <v>12060264.529999999</v>
      </c>
      <c r="E143" s="85">
        <v>11982778.050000001</v>
      </c>
      <c r="F143" s="85">
        <v>4907460.75</v>
      </c>
      <c r="G143" s="85">
        <v>4907460.75</v>
      </c>
      <c r="H143" s="86">
        <f t="shared" ref="H143:H149" si="29">E143</f>
        <v>11982778.050000001</v>
      </c>
      <c r="I143" s="45"/>
    </row>
    <row r="144" spans="1:9" ht="25.5" outlineLevel="2" x14ac:dyDescent="0.25">
      <c r="A144" s="3" t="s">
        <v>367</v>
      </c>
      <c r="B144" s="4" t="s">
        <v>107</v>
      </c>
      <c r="C144" s="4" t="s">
        <v>109</v>
      </c>
      <c r="D144" s="84">
        <v>17355014.829999998</v>
      </c>
      <c r="E144" s="85">
        <v>18186775.82</v>
      </c>
      <c r="F144" s="85">
        <v>13377565.83</v>
      </c>
      <c r="G144" s="85">
        <v>13377565.83</v>
      </c>
      <c r="H144" s="86">
        <f t="shared" si="29"/>
        <v>18186775.82</v>
      </c>
      <c r="I144" s="45"/>
    </row>
    <row r="145" spans="1:9" ht="38.25" outlineLevel="2" x14ac:dyDescent="0.25">
      <c r="A145" s="3" t="s">
        <v>368</v>
      </c>
      <c r="B145" s="4" t="s">
        <v>107</v>
      </c>
      <c r="C145" s="4" t="s">
        <v>110</v>
      </c>
      <c r="D145" s="84">
        <v>2167972.13</v>
      </c>
      <c r="E145" s="85">
        <v>1941739.17</v>
      </c>
      <c r="F145" s="85">
        <v>1545313.84</v>
      </c>
      <c r="G145" s="85">
        <v>1545313.84</v>
      </c>
      <c r="H145" s="86">
        <f t="shared" si="29"/>
        <v>1941739.17</v>
      </c>
      <c r="I145" s="45"/>
    </row>
    <row r="146" spans="1:9" ht="25.5" outlineLevel="2" x14ac:dyDescent="0.25">
      <c r="A146" s="3" t="s">
        <v>369</v>
      </c>
      <c r="B146" s="4" t="s">
        <v>107</v>
      </c>
      <c r="C146" s="4" t="s">
        <v>111</v>
      </c>
      <c r="D146" s="84">
        <v>1499851.1</v>
      </c>
      <c r="E146" s="85">
        <v>770000</v>
      </c>
      <c r="F146" s="85">
        <v>770000</v>
      </c>
      <c r="G146" s="85">
        <v>770000</v>
      </c>
      <c r="H146" s="86">
        <f t="shared" si="29"/>
        <v>770000</v>
      </c>
      <c r="I146" s="45"/>
    </row>
    <row r="147" spans="1:9" outlineLevel="2" x14ac:dyDescent="0.25">
      <c r="A147" s="3" t="s">
        <v>370</v>
      </c>
      <c r="B147" s="4" t="s">
        <v>107</v>
      </c>
      <c r="C147" s="4" t="s">
        <v>112</v>
      </c>
      <c r="D147" s="84">
        <v>0</v>
      </c>
      <c r="E147" s="85">
        <v>4736691</v>
      </c>
      <c r="F147" s="85">
        <v>349270</v>
      </c>
      <c r="G147" s="85">
        <v>349270</v>
      </c>
      <c r="H147" s="86">
        <f t="shared" si="29"/>
        <v>4736691</v>
      </c>
      <c r="I147" s="45"/>
    </row>
    <row r="148" spans="1:9" ht="25.5" outlineLevel="2" x14ac:dyDescent="0.25">
      <c r="A148" s="3" t="s">
        <v>371</v>
      </c>
      <c r="B148" s="4" t="s">
        <v>107</v>
      </c>
      <c r="C148" s="4" t="s">
        <v>113</v>
      </c>
      <c r="D148" s="84">
        <v>190000</v>
      </c>
      <c r="E148" s="85">
        <v>32126.79</v>
      </c>
      <c r="F148" s="85">
        <v>0</v>
      </c>
      <c r="G148" s="85">
        <v>0</v>
      </c>
      <c r="H148" s="86">
        <f t="shared" si="29"/>
        <v>32126.79</v>
      </c>
      <c r="I148" s="45"/>
    </row>
    <row r="149" spans="1:9" ht="51" outlineLevel="2" x14ac:dyDescent="0.25">
      <c r="A149" s="3" t="s">
        <v>325</v>
      </c>
      <c r="B149" s="4" t="s">
        <v>107</v>
      </c>
      <c r="C149" s="4" t="s">
        <v>48</v>
      </c>
      <c r="D149" s="84">
        <v>0</v>
      </c>
      <c r="E149" s="85">
        <v>2300409.44</v>
      </c>
      <c r="F149" s="85">
        <v>2300409.44</v>
      </c>
      <c r="G149" s="85">
        <v>2300409.44</v>
      </c>
      <c r="H149" s="86">
        <f t="shared" si="29"/>
        <v>2300409.44</v>
      </c>
      <c r="I149" s="45"/>
    </row>
    <row r="150" spans="1:9" outlineLevel="1" x14ac:dyDescent="0.25">
      <c r="A150" s="5" t="s">
        <v>461</v>
      </c>
      <c r="B150" s="6" t="s">
        <v>114</v>
      </c>
      <c r="C150" s="6" t="s">
        <v>5</v>
      </c>
      <c r="D150" s="82">
        <f>SUM(D151:D161)</f>
        <v>19237298.950000003</v>
      </c>
      <c r="E150" s="82">
        <f t="shared" ref="E150:H150" si="30">SUM(E151:E161)</f>
        <v>32835815.509999998</v>
      </c>
      <c r="F150" s="82">
        <f t="shared" si="30"/>
        <v>14527465.84</v>
      </c>
      <c r="G150" s="82">
        <f t="shared" si="30"/>
        <v>14527465.84</v>
      </c>
      <c r="H150" s="83">
        <f t="shared" si="30"/>
        <v>32835815.509999998</v>
      </c>
      <c r="I150" s="45"/>
    </row>
    <row r="151" spans="1:9" ht="25.5" outlineLevel="2" x14ac:dyDescent="0.25">
      <c r="A151" s="3" t="s">
        <v>372</v>
      </c>
      <c r="B151" s="4" t="s">
        <v>114</v>
      </c>
      <c r="C151" s="4" t="s">
        <v>115</v>
      </c>
      <c r="D151" s="84">
        <v>0</v>
      </c>
      <c r="E151" s="85">
        <v>22500</v>
      </c>
      <c r="F151" s="85">
        <v>6797.48</v>
      </c>
      <c r="G151" s="85">
        <v>6797.48</v>
      </c>
      <c r="H151" s="86">
        <f t="shared" ref="H151:H161" si="31">E151</f>
        <v>22500</v>
      </c>
      <c r="I151" s="45"/>
    </row>
    <row r="152" spans="1:9" ht="38.25" outlineLevel="2" x14ac:dyDescent="0.25">
      <c r="A152" s="3" t="s">
        <v>373</v>
      </c>
      <c r="B152" s="4" t="s">
        <v>114</v>
      </c>
      <c r="C152" s="4" t="s">
        <v>116</v>
      </c>
      <c r="D152" s="84">
        <v>109013.8</v>
      </c>
      <c r="E152" s="85">
        <v>200000</v>
      </c>
      <c r="F152" s="85">
        <v>61338</v>
      </c>
      <c r="G152" s="85">
        <v>61338</v>
      </c>
      <c r="H152" s="86">
        <f t="shared" si="31"/>
        <v>200000</v>
      </c>
      <c r="I152" s="45"/>
    </row>
    <row r="153" spans="1:9" outlineLevel="2" x14ac:dyDescent="0.25">
      <c r="A153" s="3" t="s">
        <v>321</v>
      </c>
      <c r="B153" s="4" t="s">
        <v>114</v>
      </c>
      <c r="C153" s="4" t="s">
        <v>523</v>
      </c>
      <c r="D153" s="84">
        <v>20935.150000000001</v>
      </c>
      <c r="E153" s="85">
        <v>0</v>
      </c>
      <c r="F153" s="85">
        <v>0</v>
      </c>
      <c r="G153" s="85">
        <v>0</v>
      </c>
      <c r="H153" s="86">
        <f t="shared" si="31"/>
        <v>0</v>
      </c>
      <c r="I153" s="45"/>
    </row>
    <row r="154" spans="1:9" ht="25.5" outlineLevel="2" x14ac:dyDescent="0.25">
      <c r="A154" s="3" t="s">
        <v>374</v>
      </c>
      <c r="B154" s="4" t="s">
        <v>114</v>
      </c>
      <c r="C154" s="4" t="s">
        <v>117</v>
      </c>
      <c r="D154" s="84">
        <v>0</v>
      </c>
      <c r="E154" s="85">
        <v>5000000</v>
      </c>
      <c r="F154" s="85">
        <v>3956417.08</v>
      </c>
      <c r="G154" s="85">
        <v>3956417.08</v>
      </c>
      <c r="H154" s="86">
        <f t="shared" si="31"/>
        <v>5000000</v>
      </c>
      <c r="I154" s="45"/>
    </row>
    <row r="155" spans="1:9" outlineLevel="2" x14ac:dyDescent="0.25">
      <c r="A155" s="3" t="s">
        <v>321</v>
      </c>
      <c r="B155" s="4" t="s">
        <v>114</v>
      </c>
      <c r="C155" s="4" t="s">
        <v>524</v>
      </c>
      <c r="D155" s="84">
        <v>5000000</v>
      </c>
      <c r="E155" s="85">
        <v>0</v>
      </c>
      <c r="F155" s="85">
        <v>0</v>
      </c>
      <c r="G155" s="85">
        <v>0</v>
      </c>
      <c r="H155" s="86">
        <f t="shared" si="31"/>
        <v>0</v>
      </c>
      <c r="I155" s="45"/>
    </row>
    <row r="156" spans="1:9" ht="25.5" outlineLevel="2" x14ac:dyDescent="0.25">
      <c r="A156" s="3" t="s">
        <v>375</v>
      </c>
      <c r="B156" s="4" t="s">
        <v>114</v>
      </c>
      <c r="C156" s="4" t="s">
        <v>118</v>
      </c>
      <c r="D156" s="84"/>
      <c r="E156" s="85">
        <v>3190285.74</v>
      </c>
      <c r="F156" s="85">
        <v>0</v>
      </c>
      <c r="G156" s="85">
        <v>0</v>
      </c>
      <c r="H156" s="86">
        <f t="shared" si="31"/>
        <v>3190285.74</v>
      </c>
      <c r="I156" s="45"/>
    </row>
    <row r="157" spans="1:9" outlineLevel="2" x14ac:dyDescent="0.25">
      <c r="A157" s="3" t="s">
        <v>321</v>
      </c>
      <c r="B157" s="4" t="s">
        <v>114</v>
      </c>
      <c r="C157" s="4" t="s">
        <v>525</v>
      </c>
      <c r="D157" s="84">
        <v>447989.87</v>
      </c>
      <c r="E157" s="85">
        <v>0</v>
      </c>
      <c r="F157" s="85">
        <v>0</v>
      </c>
      <c r="G157" s="85">
        <v>0</v>
      </c>
      <c r="H157" s="86">
        <f t="shared" si="31"/>
        <v>0</v>
      </c>
      <c r="I157" s="45"/>
    </row>
    <row r="158" spans="1:9" ht="38.25" outlineLevel="2" x14ac:dyDescent="0.25">
      <c r="A158" s="3" t="s">
        <v>376</v>
      </c>
      <c r="B158" s="4" t="s">
        <v>114</v>
      </c>
      <c r="C158" s="4" t="s">
        <v>119</v>
      </c>
      <c r="D158" s="84">
        <v>0</v>
      </c>
      <c r="E158" s="85">
        <v>125600</v>
      </c>
      <c r="F158" s="85">
        <v>99900</v>
      </c>
      <c r="G158" s="85">
        <v>99900</v>
      </c>
      <c r="H158" s="86">
        <f t="shared" si="31"/>
        <v>125600</v>
      </c>
      <c r="I158" s="45"/>
    </row>
    <row r="159" spans="1:9" ht="25.5" outlineLevel="2" x14ac:dyDescent="0.25">
      <c r="A159" s="3" t="s">
        <v>377</v>
      </c>
      <c r="B159" s="4" t="s">
        <v>114</v>
      </c>
      <c r="C159" s="4" t="s">
        <v>120</v>
      </c>
      <c r="D159" s="84">
        <v>0</v>
      </c>
      <c r="E159" s="85">
        <v>11391293.77</v>
      </c>
      <c r="F159" s="85">
        <v>0</v>
      </c>
      <c r="G159" s="85">
        <v>0</v>
      </c>
      <c r="H159" s="86">
        <f t="shared" si="31"/>
        <v>11391293.77</v>
      </c>
      <c r="I159" s="45"/>
    </row>
    <row r="160" spans="1:9" ht="25.5" outlineLevel="2" x14ac:dyDescent="0.25">
      <c r="A160" s="3" t="s">
        <v>378</v>
      </c>
      <c r="B160" s="4" t="s">
        <v>114</v>
      </c>
      <c r="C160" s="4" t="s">
        <v>121</v>
      </c>
      <c r="D160" s="84">
        <v>13659360.130000001</v>
      </c>
      <c r="E160" s="85">
        <v>12129000</v>
      </c>
      <c r="F160" s="85">
        <v>9625877.2799999993</v>
      </c>
      <c r="G160" s="85">
        <v>9625877.2799999993</v>
      </c>
      <c r="H160" s="86">
        <f t="shared" si="31"/>
        <v>12129000</v>
      </c>
      <c r="I160" s="45"/>
    </row>
    <row r="161" spans="1:9" ht="51" outlineLevel="2" x14ac:dyDescent="0.25">
      <c r="A161" s="3" t="s">
        <v>325</v>
      </c>
      <c r="B161" s="4" t="s">
        <v>114</v>
      </c>
      <c r="C161" s="4" t="s">
        <v>48</v>
      </c>
      <c r="D161" s="84">
        <v>0</v>
      </c>
      <c r="E161" s="85">
        <v>777136</v>
      </c>
      <c r="F161" s="85">
        <v>777136</v>
      </c>
      <c r="G161" s="85">
        <v>777136</v>
      </c>
      <c r="H161" s="86">
        <f t="shared" si="31"/>
        <v>777136</v>
      </c>
      <c r="I161" s="45"/>
    </row>
    <row r="162" spans="1:9" outlineLevel="1" x14ac:dyDescent="0.25">
      <c r="A162" s="5" t="s">
        <v>462</v>
      </c>
      <c r="B162" s="6" t="s">
        <v>122</v>
      </c>
      <c r="C162" s="6" t="s">
        <v>5</v>
      </c>
      <c r="D162" s="82">
        <f>SUM(D163:D198)</f>
        <v>83800403.439999998</v>
      </c>
      <c r="E162" s="82">
        <f t="shared" ref="E162:H162" si="32">SUM(E163:E198)</f>
        <v>100516652.48</v>
      </c>
      <c r="F162" s="82">
        <f t="shared" si="32"/>
        <v>31441571.450000003</v>
      </c>
      <c r="G162" s="82">
        <f t="shared" si="32"/>
        <v>31441571.450000003</v>
      </c>
      <c r="H162" s="83">
        <f t="shared" si="32"/>
        <v>100516652.48</v>
      </c>
      <c r="I162" s="45"/>
    </row>
    <row r="163" spans="1:9" ht="25.5" outlineLevel="2" x14ac:dyDescent="0.25">
      <c r="A163" s="3" t="s">
        <v>379</v>
      </c>
      <c r="B163" s="4" t="s">
        <v>122</v>
      </c>
      <c r="C163" s="4" t="s">
        <v>123</v>
      </c>
      <c r="D163" s="84">
        <v>9937921.5999999996</v>
      </c>
      <c r="E163" s="85">
        <v>7859284.7000000002</v>
      </c>
      <c r="F163" s="85">
        <v>5767494.0800000001</v>
      </c>
      <c r="G163" s="85">
        <v>5767494.0800000001</v>
      </c>
      <c r="H163" s="86">
        <f t="shared" ref="H163:H198" si="33">E163</f>
        <v>7859284.7000000002</v>
      </c>
      <c r="I163" s="45"/>
    </row>
    <row r="164" spans="1:9" outlineLevel="2" x14ac:dyDescent="0.25">
      <c r="A164" s="3" t="s">
        <v>380</v>
      </c>
      <c r="B164" s="4" t="s">
        <v>122</v>
      </c>
      <c r="C164" s="4" t="s">
        <v>124</v>
      </c>
      <c r="D164" s="84">
        <v>4275612.59</v>
      </c>
      <c r="E164" s="85">
        <v>3822446.78</v>
      </c>
      <c r="F164" s="85">
        <v>2001793.28</v>
      </c>
      <c r="G164" s="85">
        <v>2001793.28</v>
      </c>
      <c r="H164" s="86">
        <f t="shared" si="33"/>
        <v>3822446.78</v>
      </c>
      <c r="I164" s="45"/>
    </row>
    <row r="165" spans="1:9" outlineLevel="2" x14ac:dyDescent="0.25">
      <c r="A165" s="3" t="s">
        <v>381</v>
      </c>
      <c r="B165" s="4" t="s">
        <v>122</v>
      </c>
      <c r="C165" s="4" t="s">
        <v>125</v>
      </c>
      <c r="D165" s="84">
        <v>363081</v>
      </c>
      <c r="E165" s="85">
        <v>130028</v>
      </c>
      <c r="F165" s="85">
        <v>0</v>
      </c>
      <c r="G165" s="85">
        <v>0</v>
      </c>
      <c r="H165" s="86">
        <f t="shared" si="33"/>
        <v>130028</v>
      </c>
      <c r="I165" s="45"/>
    </row>
    <row r="166" spans="1:9" ht="25.5" outlineLevel="2" x14ac:dyDescent="0.25">
      <c r="A166" s="3" t="s">
        <v>382</v>
      </c>
      <c r="B166" s="4" t="s">
        <v>122</v>
      </c>
      <c r="C166" s="4" t="s">
        <v>126</v>
      </c>
      <c r="D166" s="84">
        <v>0</v>
      </c>
      <c r="E166" s="85">
        <v>2809604.37</v>
      </c>
      <c r="F166" s="85">
        <v>1058545.3799999999</v>
      </c>
      <c r="G166" s="85">
        <v>1058545.3799999999</v>
      </c>
      <c r="H166" s="86">
        <f t="shared" si="33"/>
        <v>2809604.37</v>
      </c>
      <c r="I166" s="45"/>
    </row>
    <row r="167" spans="1:9" ht="25.5" outlineLevel="2" x14ac:dyDescent="0.25">
      <c r="A167" s="3" t="s">
        <v>382</v>
      </c>
      <c r="B167" s="4" t="s">
        <v>122</v>
      </c>
      <c r="C167" s="4" t="s">
        <v>526</v>
      </c>
      <c r="D167" s="84">
        <v>1413955.9</v>
      </c>
      <c r="E167" s="85">
        <v>0</v>
      </c>
      <c r="F167" s="85">
        <v>0</v>
      </c>
      <c r="G167" s="85">
        <v>0</v>
      </c>
      <c r="H167" s="86">
        <f t="shared" si="33"/>
        <v>0</v>
      </c>
      <c r="I167" s="45"/>
    </row>
    <row r="168" spans="1:9" ht="25.5" outlineLevel="2" x14ac:dyDescent="0.25">
      <c r="A168" s="3" t="s">
        <v>383</v>
      </c>
      <c r="B168" s="4" t="s">
        <v>122</v>
      </c>
      <c r="C168" s="4" t="s">
        <v>127</v>
      </c>
      <c r="D168" s="84">
        <v>8112925.71</v>
      </c>
      <c r="E168" s="85">
        <v>9350324.4100000001</v>
      </c>
      <c r="F168" s="85">
        <v>5869663.6500000004</v>
      </c>
      <c r="G168" s="85">
        <v>5869663.6500000004</v>
      </c>
      <c r="H168" s="86">
        <f t="shared" si="33"/>
        <v>9350324.4100000001</v>
      </c>
      <c r="I168" s="45"/>
    </row>
    <row r="169" spans="1:9" outlineLevel="2" x14ac:dyDescent="0.25">
      <c r="A169" s="3" t="s">
        <v>384</v>
      </c>
      <c r="B169" s="4" t="s">
        <v>122</v>
      </c>
      <c r="C169" s="4" t="s">
        <v>128</v>
      </c>
      <c r="D169" s="84">
        <v>488000</v>
      </c>
      <c r="E169" s="85">
        <v>512880.25</v>
      </c>
      <c r="F169" s="85">
        <v>208968.51</v>
      </c>
      <c r="G169" s="85">
        <v>208968.51</v>
      </c>
      <c r="H169" s="86">
        <f t="shared" si="33"/>
        <v>512880.25</v>
      </c>
      <c r="I169" s="45"/>
    </row>
    <row r="170" spans="1:9" outlineLevel="2" x14ac:dyDescent="0.25">
      <c r="A170" s="3" t="s">
        <v>527</v>
      </c>
      <c r="B170" s="4" t="s">
        <v>122</v>
      </c>
      <c r="C170" s="4" t="s">
        <v>528</v>
      </c>
      <c r="D170" s="84">
        <v>186259.81</v>
      </c>
      <c r="E170" s="85">
        <v>0</v>
      </c>
      <c r="F170" s="85">
        <v>0</v>
      </c>
      <c r="G170" s="85">
        <v>0</v>
      </c>
      <c r="H170" s="86">
        <f t="shared" si="33"/>
        <v>0</v>
      </c>
      <c r="I170" s="45"/>
    </row>
    <row r="171" spans="1:9" outlineLevel="2" x14ac:dyDescent="0.25">
      <c r="A171" s="3" t="s">
        <v>385</v>
      </c>
      <c r="B171" s="4" t="s">
        <v>122</v>
      </c>
      <c r="C171" s="4" t="s">
        <v>129</v>
      </c>
      <c r="D171" s="84">
        <v>21724.240000000002</v>
      </c>
      <c r="E171" s="85">
        <v>793339.75</v>
      </c>
      <c r="F171" s="85">
        <v>655628.29</v>
      </c>
      <c r="G171" s="85">
        <v>655628.29</v>
      </c>
      <c r="H171" s="86">
        <f t="shared" si="33"/>
        <v>793339.75</v>
      </c>
      <c r="I171" s="45"/>
    </row>
    <row r="172" spans="1:9" ht="25.5" outlineLevel="2" x14ac:dyDescent="0.25">
      <c r="A172" s="3" t="s">
        <v>386</v>
      </c>
      <c r="B172" s="4" t="s">
        <v>122</v>
      </c>
      <c r="C172" s="4" t="s">
        <v>130</v>
      </c>
      <c r="D172" s="84">
        <v>69756.960000000006</v>
      </c>
      <c r="E172" s="85">
        <v>157640.04</v>
      </c>
      <c r="F172" s="85">
        <v>0</v>
      </c>
      <c r="G172" s="85">
        <v>0</v>
      </c>
      <c r="H172" s="86">
        <f t="shared" si="33"/>
        <v>157640.04</v>
      </c>
      <c r="I172" s="45"/>
    </row>
    <row r="173" spans="1:9" outlineLevel="2" x14ac:dyDescent="0.25">
      <c r="A173" s="3" t="s">
        <v>387</v>
      </c>
      <c r="B173" s="4" t="s">
        <v>122</v>
      </c>
      <c r="C173" s="4" t="s">
        <v>131</v>
      </c>
      <c r="D173" s="84">
        <v>0</v>
      </c>
      <c r="E173" s="85">
        <v>1860999</v>
      </c>
      <c r="F173" s="85">
        <v>1539999</v>
      </c>
      <c r="G173" s="85">
        <v>1539999</v>
      </c>
      <c r="H173" s="86">
        <f t="shared" si="33"/>
        <v>1860999</v>
      </c>
      <c r="I173" s="45"/>
    </row>
    <row r="174" spans="1:9" outlineLevel="2" x14ac:dyDescent="0.25">
      <c r="A174" s="9" t="s">
        <v>384</v>
      </c>
      <c r="B174" s="10" t="s">
        <v>122</v>
      </c>
      <c r="C174" s="10" t="s">
        <v>529</v>
      </c>
      <c r="D174" s="93">
        <v>250000</v>
      </c>
      <c r="E174" s="85">
        <v>0</v>
      </c>
      <c r="F174" s="85">
        <v>0</v>
      </c>
      <c r="G174" s="85">
        <v>0</v>
      </c>
      <c r="H174" s="86">
        <f t="shared" si="33"/>
        <v>0</v>
      </c>
      <c r="I174" s="45"/>
    </row>
    <row r="175" spans="1:9" outlineLevel="2" x14ac:dyDescent="0.25">
      <c r="A175" s="3" t="s">
        <v>385</v>
      </c>
      <c r="B175" s="4" t="s">
        <v>122</v>
      </c>
      <c r="C175" s="4" t="s">
        <v>132</v>
      </c>
      <c r="D175" s="84">
        <v>548141.24</v>
      </c>
      <c r="E175" s="85">
        <v>508041.07</v>
      </c>
      <c r="F175" s="85">
        <v>508041.07</v>
      </c>
      <c r="G175" s="85">
        <v>508041.07</v>
      </c>
      <c r="H175" s="86">
        <f t="shared" si="33"/>
        <v>508041.07</v>
      </c>
      <c r="I175" s="45"/>
    </row>
    <row r="176" spans="1:9" ht="25.5" outlineLevel="2" x14ac:dyDescent="0.25">
      <c r="A176" s="3" t="s">
        <v>388</v>
      </c>
      <c r="B176" s="4" t="s">
        <v>122</v>
      </c>
      <c r="C176" s="4" t="s">
        <v>133</v>
      </c>
      <c r="D176" s="84">
        <v>0</v>
      </c>
      <c r="E176" s="85">
        <v>2373650.58</v>
      </c>
      <c r="F176" s="85">
        <v>760413.36</v>
      </c>
      <c r="G176" s="85">
        <v>760413.36</v>
      </c>
      <c r="H176" s="86">
        <f t="shared" si="33"/>
        <v>2373650.58</v>
      </c>
      <c r="I176" s="45"/>
    </row>
    <row r="177" spans="1:9" outlineLevel="2" x14ac:dyDescent="0.25">
      <c r="A177" s="3" t="s">
        <v>321</v>
      </c>
      <c r="B177" s="4" t="s">
        <v>122</v>
      </c>
      <c r="C177" s="4" t="s">
        <v>530</v>
      </c>
      <c r="D177" s="84">
        <v>2639926.08</v>
      </c>
      <c r="E177" s="85">
        <v>0</v>
      </c>
      <c r="F177" s="85">
        <v>0</v>
      </c>
      <c r="G177" s="85">
        <v>0</v>
      </c>
      <c r="H177" s="86">
        <f t="shared" si="33"/>
        <v>0</v>
      </c>
      <c r="I177" s="45"/>
    </row>
    <row r="178" spans="1:9" ht="51" outlineLevel="2" x14ac:dyDescent="0.25">
      <c r="A178" s="3" t="s">
        <v>302</v>
      </c>
      <c r="B178" s="4" t="s">
        <v>122</v>
      </c>
      <c r="C178" s="4" t="s">
        <v>134</v>
      </c>
      <c r="D178" s="84">
        <v>0</v>
      </c>
      <c r="E178" s="85">
        <v>101863</v>
      </c>
      <c r="F178" s="85">
        <v>54000</v>
      </c>
      <c r="G178" s="85">
        <v>54000</v>
      </c>
      <c r="H178" s="86">
        <f t="shared" si="33"/>
        <v>101863</v>
      </c>
      <c r="I178" s="45"/>
    </row>
    <row r="179" spans="1:9" ht="51" outlineLevel="2" x14ac:dyDescent="0.25">
      <c r="A179" s="3" t="s">
        <v>396</v>
      </c>
      <c r="B179" s="4" t="s">
        <v>122</v>
      </c>
      <c r="C179" s="4" t="s">
        <v>531</v>
      </c>
      <c r="D179" s="84">
        <v>104035.22</v>
      </c>
      <c r="E179" s="85">
        <v>0</v>
      </c>
      <c r="F179" s="85">
        <v>0</v>
      </c>
      <c r="G179" s="85">
        <v>0</v>
      </c>
      <c r="H179" s="86">
        <f t="shared" si="33"/>
        <v>0</v>
      </c>
      <c r="I179" s="45"/>
    </row>
    <row r="180" spans="1:9" ht="51" outlineLevel="2" x14ac:dyDescent="0.25">
      <c r="A180" s="3" t="s">
        <v>508</v>
      </c>
      <c r="B180" s="4" t="s">
        <v>122</v>
      </c>
      <c r="C180" s="4" t="s">
        <v>532</v>
      </c>
      <c r="D180" s="84">
        <v>66235.19</v>
      </c>
      <c r="E180" s="85">
        <v>0</v>
      </c>
      <c r="F180" s="85">
        <v>0</v>
      </c>
      <c r="G180" s="85">
        <v>0</v>
      </c>
      <c r="H180" s="86">
        <f t="shared" si="33"/>
        <v>0</v>
      </c>
      <c r="I180" s="45"/>
    </row>
    <row r="181" spans="1:9" ht="51" outlineLevel="2" x14ac:dyDescent="0.25">
      <c r="A181" s="9" t="s">
        <v>600</v>
      </c>
      <c r="B181" s="10" t="s">
        <v>122</v>
      </c>
      <c r="C181" s="10" t="s">
        <v>601</v>
      </c>
      <c r="D181" s="84">
        <v>4731917.54</v>
      </c>
      <c r="E181" s="85"/>
      <c r="F181" s="85"/>
      <c r="G181" s="85"/>
      <c r="H181" s="86">
        <f t="shared" si="33"/>
        <v>0</v>
      </c>
      <c r="I181" s="45"/>
    </row>
    <row r="182" spans="1:9" outlineLevel="2" x14ac:dyDescent="0.25">
      <c r="A182" s="3" t="s">
        <v>389</v>
      </c>
      <c r="B182" s="4" t="s">
        <v>122</v>
      </c>
      <c r="C182" s="4" t="s">
        <v>533</v>
      </c>
      <c r="D182" s="84">
        <v>11943026</v>
      </c>
      <c r="E182" s="85">
        <v>0</v>
      </c>
      <c r="F182" s="85">
        <v>0</v>
      </c>
      <c r="G182" s="85">
        <v>0</v>
      </c>
      <c r="H182" s="86">
        <f t="shared" si="33"/>
        <v>0</v>
      </c>
      <c r="I182" s="45"/>
    </row>
    <row r="183" spans="1:9" ht="38.25" outlineLevel="2" x14ac:dyDescent="0.25">
      <c r="A183" s="3" t="s">
        <v>534</v>
      </c>
      <c r="B183" s="4" t="s">
        <v>122</v>
      </c>
      <c r="C183" s="4" t="s">
        <v>535</v>
      </c>
      <c r="D183" s="84">
        <v>182013.66</v>
      </c>
      <c r="E183" s="85">
        <v>0</v>
      </c>
      <c r="F183" s="85">
        <v>0</v>
      </c>
      <c r="G183" s="85">
        <v>0</v>
      </c>
      <c r="H183" s="86">
        <f t="shared" si="33"/>
        <v>0</v>
      </c>
      <c r="I183" s="45"/>
    </row>
    <row r="184" spans="1:9" ht="38.25" outlineLevel="2" x14ac:dyDescent="0.25">
      <c r="A184" s="3" t="s">
        <v>536</v>
      </c>
      <c r="B184" s="4" t="s">
        <v>122</v>
      </c>
      <c r="C184" s="4" t="s">
        <v>537</v>
      </c>
      <c r="D184" s="84">
        <v>199298.51</v>
      </c>
      <c r="E184" s="85">
        <v>0</v>
      </c>
      <c r="F184" s="85">
        <v>0</v>
      </c>
      <c r="G184" s="85">
        <v>0</v>
      </c>
      <c r="H184" s="86">
        <f t="shared" si="33"/>
        <v>0</v>
      </c>
      <c r="I184" s="45"/>
    </row>
    <row r="185" spans="1:9" ht="25.5" outlineLevel="2" x14ac:dyDescent="0.25">
      <c r="A185" s="3" t="s">
        <v>328</v>
      </c>
      <c r="B185" s="4" t="s">
        <v>122</v>
      </c>
      <c r="C185" s="4" t="s">
        <v>135</v>
      </c>
      <c r="D185" s="84">
        <v>0</v>
      </c>
      <c r="E185" s="85">
        <v>3043989</v>
      </c>
      <c r="F185" s="85">
        <v>2306776.19</v>
      </c>
      <c r="G185" s="85">
        <v>2306776.19</v>
      </c>
      <c r="H185" s="86">
        <f t="shared" si="33"/>
        <v>3043989</v>
      </c>
      <c r="I185" s="45"/>
    </row>
    <row r="186" spans="1:9" ht="25.5" outlineLevel="2" x14ac:dyDescent="0.25">
      <c r="A186" s="3" t="s">
        <v>329</v>
      </c>
      <c r="B186" s="4" t="s">
        <v>122</v>
      </c>
      <c r="C186" s="4" t="s">
        <v>136</v>
      </c>
      <c r="D186" s="84">
        <v>0</v>
      </c>
      <c r="E186" s="85">
        <v>894701.07</v>
      </c>
      <c r="F186" s="85">
        <v>610885.55000000005</v>
      </c>
      <c r="G186" s="85">
        <v>610885.55000000005</v>
      </c>
      <c r="H186" s="86">
        <f t="shared" si="33"/>
        <v>894701.07</v>
      </c>
      <c r="I186" s="45"/>
    </row>
    <row r="187" spans="1:9" ht="25.5" outlineLevel="2" x14ac:dyDescent="0.25">
      <c r="A187" s="3" t="s">
        <v>330</v>
      </c>
      <c r="B187" s="4" t="s">
        <v>122</v>
      </c>
      <c r="C187" s="4" t="s">
        <v>137</v>
      </c>
      <c r="D187" s="84">
        <v>0</v>
      </c>
      <c r="E187" s="85">
        <v>305203.93</v>
      </c>
      <c r="F187" s="85">
        <v>276703.93</v>
      </c>
      <c r="G187" s="85">
        <v>276703.93</v>
      </c>
      <c r="H187" s="86">
        <f t="shared" si="33"/>
        <v>305203.93</v>
      </c>
      <c r="I187" s="45"/>
    </row>
    <row r="188" spans="1:9" ht="25.5" outlineLevel="2" x14ac:dyDescent="0.25">
      <c r="A188" s="3" t="s">
        <v>331</v>
      </c>
      <c r="B188" s="4" t="s">
        <v>122</v>
      </c>
      <c r="C188" s="4" t="s">
        <v>138</v>
      </c>
      <c r="D188" s="84">
        <v>0</v>
      </c>
      <c r="E188" s="85">
        <v>1785057</v>
      </c>
      <c r="F188" s="85">
        <v>1528773.35</v>
      </c>
      <c r="G188" s="85">
        <v>1528773.35</v>
      </c>
      <c r="H188" s="86">
        <f t="shared" si="33"/>
        <v>1785057</v>
      </c>
      <c r="I188" s="45"/>
    </row>
    <row r="189" spans="1:9" outlineLevel="2" x14ac:dyDescent="0.25">
      <c r="A189" s="3" t="s">
        <v>389</v>
      </c>
      <c r="B189" s="4" t="s">
        <v>122</v>
      </c>
      <c r="C189" s="4" t="s">
        <v>139</v>
      </c>
      <c r="D189" s="84">
        <v>0</v>
      </c>
      <c r="E189" s="85">
        <v>16329745</v>
      </c>
      <c r="F189" s="85">
        <v>40000</v>
      </c>
      <c r="G189" s="85">
        <v>40000</v>
      </c>
      <c r="H189" s="86">
        <f t="shared" si="33"/>
        <v>16329745</v>
      </c>
      <c r="I189" s="45"/>
    </row>
    <row r="190" spans="1:9" ht="25.5" outlineLevel="2" x14ac:dyDescent="0.25">
      <c r="A190" s="3" t="s">
        <v>390</v>
      </c>
      <c r="B190" s="4" t="s">
        <v>122</v>
      </c>
      <c r="C190" s="4" t="s">
        <v>140</v>
      </c>
      <c r="D190" s="84">
        <v>1722668.34</v>
      </c>
      <c r="E190" s="85">
        <v>1974597.49</v>
      </c>
      <c r="F190" s="85">
        <v>0</v>
      </c>
      <c r="G190" s="85">
        <v>0</v>
      </c>
      <c r="H190" s="86">
        <f t="shared" si="33"/>
        <v>1974597.49</v>
      </c>
      <c r="I190" s="45"/>
    </row>
    <row r="191" spans="1:9" ht="25.5" outlineLevel="2" x14ac:dyDescent="0.25">
      <c r="A191" s="3" t="s">
        <v>391</v>
      </c>
      <c r="B191" s="4" t="s">
        <v>122</v>
      </c>
      <c r="C191" s="4" t="s">
        <v>141</v>
      </c>
      <c r="D191" s="84">
        <v>1096756.1100000001</v>
      </c>
      <c r="E191" s="85">
        <v>1125241.5900000001</v>
      </c>
      <c r="F191" s="85">
        <v>0</v>
      </c>
      <c r="G191" s="85">
        <v>0</v>
      </c>
      <c r="H191" s="86">
        <f t="shared" si="33"/>
        <v>1125241.5900000001</v>
      </c>
      <c r="I191" s="45"/>
    </row>
    <row r="192" spans="1:9" outlineLevel="2" x14ac:dyDescent="0.25">
      <c r="A192" s="3" t="s">
        <v>392</v>
      </c>
      <c r="B192" s="4" t="s">
        <v>122</v>
      </c>
      <c r="C192" s="4" t="s">
        <v>142</v>
      </c>
      <c r="D192" s="84">
        <v>3703630.87</v>
      </c>
      <c r="E192" s="85">
        <v>3040751.07</v>
      </c>
      <c r="F192" s="85">
        <v>2068583.65</v>
      </c>
      <c r="G192" s="85">
        <v>2068583.65</v>
      </c>
      <c r="H192" s="86">
        <f t="shared" si="33"/>
        <v>3040751.07</v>
      </c>
      <c r="I192" s="45"/>
    </row>
    <row r="193" spans="1:9" outlineLevel="2" x14ac:dyDescent="0.25">
      <c r="A193" s="9" t="s">
        <v>538</v>
      </c>
      <c r="B193" s="10" t="s">
        <v>122</v>
      </c>
      <c r="C193" s="10" t="s">
        <v>539</v>
      </c>
      <c r="D193" s="93">
        <v>260000</v>
      </c>
      <c r="E193" s="85">
        <v>0</v>
      </c>
      <c r="F193" s="85">
        <v>0</v>
      </c>
      <c r="G193" s="85">
        <v>0</v>
      </c>
      <c r="H193" s="86">
        <f t="shared" si="33"/>
        <v>0</v>
      </c>
      <c r="I193" s="45"/>
    </row>
    <row r="194" spans="1:9" outlineLevel="2" x14ac:dyDescent="0.25">
      <c r="A194" s="3" t="s">
        <v>337</v>
      </c>
      <c r="B194" s="4" t="s">
        <v>122</v>
      </c>
      <c r="C194" s="4" t="s">
        <v>143</v>
      </c>
      <c r="D194" s="84">
        <v>74819.850000000006</v>
      </c>
      <c r="E194" s="85">
        <v>886665.62</v>
      </c>
      <c r="F194" s="85">
        <v>686665.62</v>
      </c>
      <c r="G194" s="85">
        <v>686665.62</v>
      </c>
      <c r="H194" s="86">
        <f t="shared" si="33"/>
        <v>886665.62</v>
      </c>
      <c r="I194" s="45"/>
    </row>
    <row r="195" spans="1:9" ht="51" outlineLevel="2" x14ac:dyDescent="0.25">
      <c r="A195" s="3" t="s">
        <v>393</v>
      </c>
      <c r="B195" s="4" t="s">
        <v>122</v>
      </c>
      <c r="C195" s="4" t="s">
        <v>144</v>
      </c>
      <c r="D195" s="84">
        <v>0</v>
      </c>
      <c r="E195" s="85">
        <v>40550598.759999998</v>
      </c>
      <c r="F195" s="85">
        <v>5198636.54</v>
      </c>
      <c r="G195" s="85">
        <v>5198636.54</v>
      </c>
      <c r="H195" s="86">
        <f t="shared" si="33"/>
        <v>40550598.759999998</v>
      </c>
      <c r="I195" s="45"/>
    </row>
    <row r="196" spans="1:9" ht="51" outlineLevel="2" x14ac:dyDescent="0.25">
      <c r="A196" s="3" t="s">
        <v>393</v>
      </c>
      <c r="B196" s="4" t="s">
        <v>122</v>
      </c>
      <c r="C196" s="4" t="s">
        <v>540</v>
      </c>
      <c r="D196" s="84">
        <v>6802705.4000000004</v>
      </c>
      <c r="E196" s="85">
        <v>0</v>
      </c>
      <c r="F196" s="85">
        <v>0</v>
      </c>
      <c r="G196" s="85">
        <v>0</v>
      </c>
      <c r="H196" s="86">
        <f t="shared" si="33"/>
        <v>0</v>
      </c>
      <c r="I196" s="45"/>
    </row>
    <row r="197" spans="1:9" ht="51" outlineLevel="2" x14ac:dyDescent="0.25">
      <c r="A197" s="3" t="s">
        <v>393</v>
      </c>
      <c r="B197" s="4" t="s">
        <v>122</v>
      </c>
      <c r="C197" s="4" t="s">
        <v>541</v>
      </c>
      <c r="D197" s="84">
        <v>24605991.620000001</v>
      </c>
      <c r="E197" s="85">
        <v>0</v>
      </c>
      <c r="F197" s="85">
        <v>0</v>
      </c>
      <c r="G197" s="85">
        <v>0</v>
      </c>
      <c r="H197" s="86">
        <f t="shared" si="33"/>
        <v>0</v>
      </c>
      <c r="I197" s="45"/>
    </row>
    <row r="198" spans="1:9" outlineLevel="2" x14ac:dyDescent="0.25">
      <c r="A198" s="3" t="s">
        <v>394</v>
      </c>
      <c r="B198" s="4" t="s">
        <v>122</v>
      </c>
      <c r="C198" s="4" t="s">
        <v>145</v>
      </c>
      <c r="D198" s="84">
        <v>0</v>
      </c>
      <c r="E198" s="85">
        <v>300000</v>
      </c>
      <c r="F198" s="85">
        <v>300000</v>
      </c>
      <c r="G198" s="85">
        <v>300000</v>
      </c>
      <c r="H198" s="86">
        <f t="shared" si="33"/>
        <v>300000</v>
      </c>
      <c r="I198" s="45"/>
    </row>
    <row r="199" spans="1:9" outlineLevel="1" x14ac:dyDescent="0.25">
      <c r="A199" s="5" t="s">
        <v>463</v>
      </c>
      <c r="B199" s="6" t="s">
        <v>146</v>
      </c>
      <c r="C199" s="6" t="s">
        <v>5</v>
      </c>
      <c r="D199" s="82">
        <f>SUM(D200:D207)</f>
        <v>28041972.639999997</v>
      </c>
      <c r="E199" s="82">
        <f t="shared" ref="E199:H199" si="34">SUM(E200:E202)</f>
        <v>28668366.41</v>
      </c>
      <c r="F199" s="82">
        <f t="shared" si="34"/>
        <v>19781237.039999999</v>
      </c>
      <c r="G199" s="82">
        <f t="shared" si="34"/>
        <v>19781237.039999999</v>
      </c>
      <c r="H199" s="83">
        <f t="shared" si="34"/>
        <v>28668366.41</v>
      </c>
      <c r="I199" s="45"/>
    </row>
    <row r="200" spans="1:9" ht="51" outlineLevel="2" x14ac:dyDescent="0.25">
      <c r="A200" s="3" t="s">
        <v>302</v>
      </c>
      <c r="B200" s="4" t="s">
        <v>146</v>
      </c>
      <c r="C200" s="4" t="s">
        <v>147</v>
      </c>
      <c r="D200" s="84">
        <v>0</v>
      </c>
      <c r="E200" s="85">
        <v>400000</v>
      </c>
      <c r="F200" s="85">
        <v>157934.25</v>
      </c>
      <c r="G200" s="85">
        <v>157934.25</v>
      </c>
      <c r="H200" s="86">
        <f t="shared" ref="H200:H207" si="35">E200</f>
        <v>400000</v>
      </c>
      <c r="I200" s="45"/>
    </row>
    <row r="201" spans="1:9" ht="38.25" outlineLevel="2" x14ac:dyDescent="0.25">
      <c r="A201" s="3" t="s">
        <v>319</v>
      </c>
      <c r="B201" s="4" t="s">
        <v>146</v>
      </c>
      <c r="C201" s="4" t="s">
        <v>148</v>
      </c>
      <c r="D201" s="84">
        <v>0</v>
      </c>
      <c r="E201" s="85">
        <v>28123219.5</v>
      </c>
      <c r="F201" s="85">
        <v>19478155.879999999</v>
      </c>
      <c r="G201" s="85">
        <v>19478155.879999999</v>
      </c>
      <c r="H201" s="86">
        <f t="shared" si="35"/>
        <v>28123219.5</v>
      </c>
      <c r="I201" s="45"/>
    </row>
    <row r="202" spans="1:9" ht="25.5" outlineLevel="2" x14ac:dyDescent="0.25">
      <c r="A202" s="3" t="s">
        <v>324</v>
      </c>
      <c r="B202" s="4" t="s">
        <v>146</v>
      </c>
      <c r="C202" s="4" t="s">
        <v>149</v>
      </c>
      <c r="D202" s="84">
        <v>0</v>
      </c>
      <c r="E202" s="85">
        <v>145146.91</v>
      </c>
      <c r="F202" s="85">
        <v>145146.91</v>
      </c>
      <c r="G202" s="85">
        <v>145146.91</v>
      </c>
      <c r="H202" s="86">
        <f t="shared" si="35"/>
        <v>145146.91</v>
      </c>
      <c r="I202" s="45"/>
    </row>
    <row r="203" spans="1:9" ht="51" outlineLevel="2" x14ac:dyDescent="0.25">
      <c r="A203" s="3" t="s">
        <v>302</v>
      </c>
      <c r="B203" s="4" t="s">
        <v>146</v>
      </c>
      <c r="C203" s="4" t="s">
        <v>64</v>
      </c>
      <c r="D203" s="84">
        <v>321210.06</v>
      </c>
      <c r="E203" s="85">
        <v>0</v>
      </c>
      <c r="F203" s="85">
        <v>0</v>
      </c>
      <c r="G203" s="85">
        <v>0</v>
      </c>
      <c r="H203" s="86">
        <f t="shared" si="35"/>
        <v>0</v>
      </c>
      <c r="I203" s="45"/>
    </row>
    <row r="204" spans="1:9" ht="51" outlineLevel="2" x14ac:dyDescent="0.25">
      <c r="A204" s="3" t="s">
        <v>396</v>
      </c>
      <c r="B204" s="4" t="s">
        <v>146</v>
      </c>
      <c r="C204" s="4" t="s">
        <v>542</v>
      </c>
      <c r="D204" s="84">
        <v>17270.82</v>
      </c>
      <c r="E204" s="85">
        <v>0</v>
      </c>
      <c r="F204" s="85">
        <v>0</v>
      </c>
      <c r="G204" s="85">
        <v>0</v>
      </c>
      <c r="H204" s="86">
        <f t="shared" si="35"/>
        <v>0</v>
      </c>
      <c r="I204" s="45"/>
    </row>
    <row r="205" spans="1:9" ht="51" outlineLevel="2" x14ac:dyDescent="0.25">
      <c r="A205" s="3" t="s">
        <v>508</v>
      </c>
      <c r="B205" s="4" t="s">
        <v>146</v>
      </c>
      <c r="C205" s="4" t="s">
        <v>543</v>
      </c>
      <c r="D205" s="84">
        <v>10995.66</v>
      </c>
      <c r="E205" s="85">
        <v>0</v>
      </c>
      <c r="F205" s="85">
        <v>0</v>
      </c>
      <c r="G205" s="85">
        <v>0</v>
      </c>
      <c r="H205" s="86">
        <f t="shared" si="35"/>
        <v>0</v>
      </c>
      <c r="I205" s="45"/>
    </row>
    <row r="206" spans="1:9" ht="63.75" outlineLevel="2" x14ac:dyDescent="0.25">
      <c r="A206" s="3" t="s">
        <v>544</v>
      </c>
      <c r="B206" s="4" t="s">
        <v>146</v>
      </c>
      <c r="C206" s="4" t="s">
        <v>545</v>
      </c>
      <c r="D206" s="84">
        <v>27093676.449999999</v>
      </c>
      <c r="E206" s="85">
        <v>0</v>
      </c>
      <c r="F206" s="85">
        <v>0</v>
      </c>
      <c r="G206" s="85">
        <v>0</v>
      </c>
      <c r="H206" s="86">
        <f t="shared" si="35"/>
        <v>0</v>
      </c>
      <c r="I206" s="45"/>
    </row>
    <row r="207" spans="1:9" ht="25.5" outlineLevel="2" x14ac:dyDescent="0.25">
      <c r="A207" s="3" t="s">
        <v>324</v>
      </c>
      <c r="B207" s="4" t="s">
        <v>146</v>
      </c>
      <c r="C207" s="4" t="s">
        <v>91</v>
      </c>
      <c r="D207" s="84">
        <v>598819.65</v>
      </c>
      <c r="E207" s="85">
        <v>0</v>
      </c>
      <c r="F207" s="85">
        <v>0</v>
      </c>
      <c r="G207" s="85">
        <v>0</v>
      </c>
      <c r="H207" s="86">
        <f t="shared" si="35"/>
        <v>0</v>
      </c>
      <c r="I207" s="45"/>
    </row>
    <row r="208" spans="1:9" x14ac:dyDescent="0.25">
      <c r="A208" s="7" t="s">
        <v>484</v>
      </c>
      <c r="B208" s="8" t="s">
        <v>150</v>
      </c>
      <c r="C208" s="8" t="s">
        <v>5</v>
      </c>
      <c r="D208" s="80">
        <f>D209</f>
        <v>523000</v>
      </c>
      <c r="E208" s="80">
        <f t="shared" ref="E208:H208" si="36">E209</f>
        <v>700000</v>
      </c>
      <c r="F208" s="80">
        <f t="shared" si="36"/>
        <v>94186.61</v>
      </c>
      <c r="G208" s="80">
        <f t="shared" si="36"/>
        <v>94186.61</v>
      </c>
      <c r="H208" s="81">
        <f t="shared" si="36"/>
        <v>700000</v>
      </c>
      <c r="I208" s="45"/>
    </row>
    <row r="209" spans="1:9" outlineLevel="1" x14ac:dyDescent="0.25">
      <c r="A209" s="5" t="s">
        <v>464</v>
      </c>
      <c r="B209" s="6" t="s">
        <v>151</v>
      </c>
      <c r="C209" s="6" t="s">
        <v>5</v>
      </c>
      <c r="D209" s="82">
        <f>D210+D211</f>
        <v>523000</v>
      </c>
      <c r="E209" s="82">
        <f t="shared" ref="E209:G209" si="37">E210+E211</f>
        <v>700000</v>
      </c>
      <c r="F209" s="82">
        <f t="shared" si="37"/>
        <v>94186.61</v>
      </c>
      <c r="G209" s="82">
        <f t="shared" si="37"/>
        <v>94186.61</v>
      </c>
      <c r="H209" s="83">
        <f>H210</f>
        <v>700000</v>
      </c>
      <c r="I209" s="45"/>
    </row>
    <row r="210" spans="1:9" outlineLevel="2" x14ac:dyDescent="0.25">
      <c r="A210" s="3" t="s">
        <v>395</v>
      </c>
      <c r="B210" s="4" t="s">
        <v>151</v>
      </c>
      <c r="C210" s="4" t="s">
        <v>152</v>
      </c>
      <c r="D210" s="84">
        <v>0</v>
      </c>
      <c r="E210" s="85">
        <v>700000</v>
      </c>
      <c r="F210" s="85">
        <v>94186.61</v>
      </c>
      <c r="G210" s="85">
        <v>94186.61</v>
      </c>
      <c r="H210" s="86">
        <f t="shared" ref="H210:H211" si="38">E210</f>
        <v>700000</v>
      </c>
      <c r="I210" s="45"/>
    </row>
    <row r="211" spans="1:9" outlineLevel="2" x14ac:dyDescent="0.25">
      <c r="A211" s="3" t="s">
        <v>337</v>
      </c>
      <c r="B211" s="4" t="s">
        <v>151</v>
      </c>
      <c r="C211" s="4" t="s">
        <v>546</v>
      </c>
      <c r="D211" s="84">
        <v>523000</v>
      </c>
      <c r="E211" s="85">
        <v>0</v>
      </c>
      <c r="F211" s="85">
        <v>0</v>
      </c>
      <c r="G211" s="85">
        <v>0</v>
      </c>
      <c r="H211" s="86">
        <f t="shared" si="38"/>
        <v>0</v>
      </c>
      <c r="I211" s="45"/>
    </row>
    <row r="212" spans="1:9" x14ac:dyDescent="0.25">
      <c r="A212" s="7" t="s">
        <v>485</v>
      </c>
      <c r="B212" s="8" t="s">
        <v>153</v>
      </c>
      <c r="C212" s="8" t="s">
        <v>5</v>
      </c>
      <c r="D212" s="80">
        <f t="shared" ref="D212:H212" si="39">D213+D230+D249+D270+D282</f>
        <v>1823075999.6700001</v>
      </c>
      <c r="E212" s="80">
        <f t="shared" si="39"/>
        <v>2254714146.5100002</v>
      </c>
      <c r="F212" s="80">
        <f t="shared" si="39"/>
        <v>1519223827.0599999</v>
      </c>
      <c r="G212" s="80">
        <f t="shared" si="39"/>
        <v>1519223827.0599999</v>
      </c>
      <c r="H212" s="81">
        <f t="shared" si="39"/>
        <v>2254714146.5100002</v>
      </c>
      <c r="I212" s="45"/>
    </row>
    <row r="213" spans="1:9" outlineLevel="1" x14ac:dyDescent="0.25">
      <c r="A213" s="5" t="s">
        <v>465</v>
      </c>
      <c r="B213" s="6" t="s">
        <v>154</v>
      </c>
      <c r="C213" s="6" t="s">
        <v>5</v>
      </c>
      <c r="D213" s="82">
        <f t="shared" ref="D213:H213" si="40">SUM(D214:D229)</f>
        <v>832103471.71000016</v>
      </c>
      <c r="E213" s="82">
        <f t="shared" si="40"/>
        <v>873259403.40999985</v>
      </c>
      <c r="F213" s="82">
        <f t="shared" si="40"/>
        <v>642712095.44999993</v>
      </c>
      <c r="G213" s="82">
        <f t="shared" si="40"/>
        <v>642712095.44999993</v>
      </c>
      <c r="H213" s="83">
        <f t="shared" si="40"/>
        <v>873259403.40999985</v>
      </c>
      <c r="I213" s="45"/>
    </row>
    <row r="214" spans="1:9" ht="25.5" outlineLevel="1" x14ac:dyDescent="0.25">
      <c r="A214" s="9" t="s">
        <v>408</v>
      </c>
      <c r="B214" s="10" t="s">
        <v>154</v>
      </c>
      <c r="C214" s="10" t="s">
        <v>174</v>
      </c>
      <c r="D214" s="93">
        <v>1079783.1599999999</v>
      </c>
      <c r="E214" s="84">
        <v>0</v>
      </c>
      <c r="F214" s="84">
        <v>0</v>
      </c>
      <c r="G214" s="84">
        <v>0</v>
      </c>
      <c r="H214" s="86">
        <f t="shared" ref="H214:H229" si="41">E214</f>
        <v>0</v>
      </c>
      <c r="I214" s="45"/>
    </row>
    <row r="215" spans="1:9" ht="51" outlineLevel="2" x14ac:dyDescent="0.25">
      <c r="A215" s="3" t="s">
        <v>302</v>
      </c>
      <c r="B215" s="4" t="s">
        <v>154</v>
      </c>
      <c r="C215" s="4" t="s">
        <v>155</v>
      </c>
      <c r="D215" s="84">
        <v>10745942.810000001</v>
      </c>
      <c r="E215" s="85">
        <v>10000000</v>
      </c>
      <c r="F215" s="85">
        <v>9338993.1699999999</v>
      </c>
      <c r="G215" s="85">
        <v>9338993.1699999999</v>
      </c>
      <c r="H215" s="86">
        <f t="shared" si="41"/>
        <v>10000000</v>
      </c>
      <c r="I215" s="45"/>
    </row>
    <row r="216" spans="1:9" ht="51" outlineLevel="2" x14ac:dyDescent="0.25">
      <c r="A216" s="3" t="s">
        <v>396</v>
      </c>
      <c r="B216" s="4" t="s">
        <v>154</v>
      </c>
      <c r="C216" s="4" t="s">
        <v>156</v>
      </c>
      <c r="D216" s="84">
        <v>20895336.34</v>
      </c>
      <c r="E216" s="85">
        <v>21945883.690000001</v>
      </c>
      <c r="F216" s="85">
        <v>15048786.060000001</v>
      </c>
      <c r="G216" s="85">
        <v>15048786.060000001</v>
      </c>
      <c r="H216" s="86">
        <f t="shared" si="41"/>
        <v>21945883.690000001</v>
      </c>
      <c r="I216" s="45"/>
    </row>
    <row r="217" spans="1:9" ht="51" outlineLevel="2" x14ac:dyDescent="0.25">
      <c r="A217" s="3" t="s">
        <v>547</v>
      </c>
      <c r="B217" s="4" t="s">
        <v>154</v>
      </c>
      <c r="C217" s="4" t="s">
        <v>548</v>
      </c>
      <c r="D217" s="84">
        <v>394409500</v>
      </c>
      <c r="E217" s="85">
        <v>0</v>
      </c>
      <c r="F217" s="85">
        <v>0</v>
      </c>
      <c r="G217" s="85">
        <v>0</v>
      </c>
      <c r="H217" s="86">
        <f t="shared" si="41"/>
        <v>0</v>
      </c>
      <c r="I217" s="45"/>
    </row>
    <row r="218" spans="1:9" ht="38.25" outlineLevel="2" x14ac:dyDescent="0.25">
      <c r="A218" s="3" t="s">
        <v>397</v>
      </c>
      <c r="B218" s="4" t="s">
        <v>154</v>
      </c>
      <c r="C218" s="4" t="s">
        <v>157</v>
      </c>
      <c r="D218" s="84">
        <v>0</v>
      </c>
      <c r="E218" s="85">
        <v>413263200</v>
      </c>
      <c r="F218" s="85">
        <v>292856000</v>
      </c>
      <c r="G218" s="85">
        <v>292856000</v>
      </c>
      <c r="H218" s="86">
        <f t="shared" si="41"/>
        <v>413263200</v>
      </c>
      <c r="I218" s="45"/>
    </row>
    <row r="219" spans="1:9" ht="38.25" outlineLevel="2" x14ac:dyDescent="0.25">
      <c r="A219" s="3" t="s">
        <v>398</v>
      </c>
      <c r="B219" s="4" t="s">
        <v>154</v>
      </c>
      <c r="C219" s="4" t="s">
        <v>158</v>
      </c>
      <c r="D219" s="84">
        <v>13303249.93</v>
      </c>
      <c r="E219" s="85">
        <v>12506053.029999999</v>
      </c>
      <c r="F219" s="85">
        <v>8575681.8699999992</v>
      </c>
      <c r="G219" s="85">
        <v>8575681.8699999992</v>
      </c>
      <c r="H219" s="86">
        <f t="shared" si="41"/>
        <v>12506053.029999999</v>
      </c>
      <c r="I219" s="45"/>
    </row>
    <row r="220" spans="1:9" ht="51" outlineLevel="2" x14ac:dyDescent="0.25">
      <c r="A220" s="9" t="s">
        <v>549</v>
      </c>
      <c r="B220" s="10" t="s">
        <v>154</v>
      </c>
      <c r="C220" s="10" t="s">
        <v>550</v>
      </c>
      <c r="D220" s="93">
        <v>318766942.44</v>
      </c>
      <c r="E220" s="85">
        <v>0</v>
      </c>
      <c r="F220" s="85">
        <v>0</v>
      </c>
      <c r="G220" s="85">
        <v>0</v>
      </c>
      <c r="H220" s="86">
        <f t="shared" si="41"/>
        <v>0</v>
      </c>
      <c r="I220" s="45"/>
    </row>
    <row r="221" spans="1:9" ht="25.5" outlineLevel="2" x14ac:dyDescent="0.25">
      <c r="A221" s="3" t="s">
        <v>328</v>
      </c>
      <c r="B221" s="4" t="s">
        <v>154</v>
      </c>
      <c r="C221" s="4" t="s">
        <v>159</v>
      </c>
      <c r="D221" s="84">
        <v>0</v>
      </c>
      <c r="E221" s="85">
        <v>173414680.91999999</v>
      </c>
      <c r="F221" s="85">
        <v>138710602</v>
      </c>
      <c r="G221" s="85">
        <v>138710602</v>
      </c>
      <c r="H221" s="86">
        <f t="shared" si="41"/>
        <v>173414680.91999999</v>
      </c>
      <c r="I221" s="45"/>
    </row>
    <row r="222" spans="1:9" ht="25.5" outlineLevel="2" x14ac:dyDescent="0.25">
      <c r="A222" s="3" t="s">
        <v>329</v>
      </c>
      <c r="B222" s="4" t="s">
        <v>154</v>
      </c>
      <c r="C222" s="4" t="s">
        <v>160</v>
      </c>
      <c r="D222" s="84">
        <v>0</v>
      </c>
      <c r="E222" s="85">
        <v>15897036.140000001</v>
      </c>
      <c r="F222" s="85">
        <v>10959251.98</v>
      </c>
      <c r="G222" s="85">
        <v>10959251.98</v>
      </c>
      <c r="H222" s="86">
        <f t="shared" si="41"/>
        <v>15897036.140000001</v>
      </c>
      <c r="I222" s="45"/>
    </row>
    <row r="223" spans="1:9" ht="25.5" outlineLevel="2" x14ac:dyDescent="0.25">
      <c r="A223" s="3" t="s">
        <v>330</v>
      </c>
      <c r="B223" s="4" t="s">
        <v>154</v>
      </c>
      <c r="C223" s="4" t="s">
        <v>161</v>
      </c>
      <c r="D223" s="84">
        <v>0</v>
      </c>
      <c r="E223" s="85">
        <v>57185655.060000002</v>
      </c>
      <c r="F223" s="85">
        <v>33422558.370000001</v>
      </c>
      <c r="G223" s="85">
        <v>33422558.370000001</v>
      </c>
      <c r="H223" s="86">
        <f t="shared" si="41"/>
        <v>57185655.060000002</v>
      </c>
      <c r="I223" s="45"/>
    </row>
    <row r="224" spans="1:9" ht="25.5" outlineLevel="2" x14ac:dyDescent="0.25">
      <c r="A224" s="3" t="s">
        <v>331</v>
      </c>
      <c r="B224" s="4" t="s">
        <v>154</v>
      </c>
      <c r="C224" s="4" t="s">
        <v>162</v>
      </c>
      <c r="D224" s="84">
        <v>0</v>
      </c>
      <c r="E224" s="85">
        <v>60322378.399999999</v>
      </c>
      <c r="F224" s="85">
        <v>47469699.259999998</v>
      </c>
      <c r="G224" s="85">
        <v>47469699.259999998</v>
      </c>
      <c r="H224" s="86">
        <f t="shared" si="41"/>
        <v>60322378.399999999</v>
      </c>
      <c r="I224" s="45"/>
    </row>
    <row r="225" spans="1:9" ht="25.5" outlineLevel="2" x14ac:dyDescent="0.25">
      <c r="A225" s="3" t="s">
        <v>399</v>
      </c>
      <c r="B225" s="4" t="s">
        <v>154</v>
      </c>
      <c r="C225" s="4" t="s">
        <v>163</v>
      </c>
      <c r="D225" s="84">
        <v>84630</v>
      </c>
      <c r="E225" s="85">
        <v>100000</v>
      </c>
      <c r="F225" s="85">
        <v>92990</v>
      </c>
      <c r="G225" s="85">
        <v>92990</v>
      </c>
      <c r="H225" s="86">
        <f t="shared" si="41"/>
        <v>100000</v>
      </c>
      <c r="I225" s="45"/>
    </row>
    <row r="226" spans="1:9" ht="51" outlineLevel="2" x14ac:dyDescent="0.25">
      <c r="A226" s="3" t="s">
        <v>402</v>
      </c>
      <c r="B226" s="4" t="s">
        <v>154</v>
      </c>
      <c r="C226" s="4" t="s">
        <v>551</v>
      </c>
      <c r="D226" s="84">
        <v>33318920.460000001</v>
      </c>
      <c r="E226" s="85">
        <v>0</v>
      </c>
      <c r="F226" s="85">
        <v>0</v>
      </c>
      <c r="G226" s="85">
        <v>0</v>
      </c>
      <c r="H226" s="86">
        <f t="shared" si="41"/>
        <v>0</v>
      </c>
      <c r="I226" s="45"/>
    </row>
    <row r="227" spans="1:9" ht="25.5" outlineLevel="2" x14ac:dyDescent="0.25">
      <c r="A227" s="3" t="s">
        <v>400</v>
      </c>
      <c r="B227" s="4" t="s">
        <v>154</v>
      </c>
      <c r="C227" s="4" t="s">
        <v>164</v>
      </c>
      <c r="D227" s="84">
        <v>0</v>
      </c>
      <c r="E227" s="85">
        <v>28026800</v>
      </c>
      <c r="F227" s="85">
        <v>17269791.559999999</v>
      </c>
      <c r="G227" s="85">
        <v>17269791.559999999</v>
      </c>
      <c r="H227" s="86">
        <f t="shared" si="41"/>
        <v>28026800</v>
      </c>
      <c r="I227" s="45"/>
    </row>
    <row r="228" spans="1:9" ht="38.25" outlineLevel="2" x14ac:dyDescent="0.25">
      <c r="A228" s="3" t="s">
        <v>401</v>
      </c>
      <c r="B228" s="4" t="s">
        <v>154</v>
      </c>
      <c r="C228" s="4" t="s">
        <v>165</v>
      </c>
      <c r="D228" s="84">
        <v>39499166.57</v>
      </c>
      <c r="E228" s="85">
        <v>21471316.170000002</v>
      </c>
      <c r="F228" s="85">
        <v>9841341.1799999997</v>
      </c>
      <c r="G228" s="85">
        <v>9841341.1799999997</v>
      </c>
      <c r="H228" s="86">
        <f t="shared" si="41"/>
        <v>21471316.170000002</v>
      </c>
      <c r="I228" s="45"/>
    </row>
    <row r="229" spans="1:9" ht="51" outlineLevel="2" x14ac:dyDescent="0.25">
      <c r="A229" s="3" t="s">
        <v>402</v>
      </c>
      <c r="B229" s="4" t="s">
        <v>154</v>
      </c>
      <c r="C229" s="4" t="s">
        <v>166</v>
      </c>
      <c r="D229" s="84">
        <v>0</v>
      </c>
      <c r="E229" s="85">
        <v>59126400</v>
      </c>
      <c r="F229" s="85">
        <v>59126400</v>
      </c>
      <c r="G229" s="85">
        <v>59126400</v>
      </c>
      <c r="H229" s="86">
        <f t="shared" si="41"/>
        <v>59126400</v>
      </c>
      <c r="I229" s="45"/>
    </row>
    <row r="230" spans="1:9" outlineLevel="1" x14ac:dyDescent="0.25">
      <c r="A230" s="5" t="s">
        <v>466</v>
      </c>
      <c r="B230" s="6" t="s">
        <v>167</v>
      </c>
      <c r="C230" s="6" t="s">
        <v>5</v>
      </c>
      <c r="D230" s="82">
        <f>SUM(D231:D248)</f>
        <v>630542144.5</v>
      </c>
      <c r="E230" s="82">
        <f t="shared" ref="E230:H230" si="42">SUM(E231:E248)</f>
        <v>1027608849.45</v>
      </c>
      <c r="F230" s="82">
        <f t="shared" si="42"/>
        <v>620554693.92999995</v>
      </c>
      <c r="G230" s="82">
        <f t="shared" si="42"/>
        <v>620554693.92999995</v>
      </c>
      <c r="H230" s="83">
        <f t="shared" si="42"/>
        <v>1027608849.45</v>
      </c>
      <c r="I230" s="45"/>
    </row>
    <row r="231" spans="1:9" ht="51" outlineLevel="2" x14ac:dyDescent="0.25">
      <c r="A231" s="3" t="s">
        <v>302</v>
      </c>
      <c r="B231" s="4" t="s">
        <v>167</v>
      </c>
      <c r="C231" s="4" t="s">
        <v>155</v>
      </c>
      <c r="D231" s="84">
        <v>6354038.3799999999</v>
      </c>
      <c r="E231" s="85">
        <v>5000000</v>
      </c>
      <c r="F231" s="85">
        <v>4630786.83</v>
      </c>
      <c r="G231" s="85">
        <v>4630786.83</v>
      </c>
      <c r="H231" s="86">
        <f t="shared" ref="H231:H269" si="43">E231</f>
        <v>5000000</v>
      </c>
      <c r="I231" s="45"/>
    </row>
    <row r="232" spans="1:9" ht="38.25" outlineLevel="2" x14ac:dyDescent="0.25">
      <c r="A232" s="3" t="s">
        <v>397</v>
      </c>
      <c r="B232" s="4" t="s">
        <v>167</v>
      </c>
      <c r="C232" s="4" t="s">
        <v>157</v>
      </c>
      <c r="D232" s="84">
        <v>442468700</v>
      </c>
      <c r="E232" s="85">
        <v>492420400</v>
      </c>
      <c r="F232" s="85">
        <v>369229000</v>
      </c>
      <c r="G232" s="85">
        <v>369229000</v>
      </c>
      <c r="H232" s="86">
        <f t="shared" si="43"/>
        <v>492420400</v>
      </c>
      <c r="I232" s="45"/>
    </row>
    <row r="233" spans="1:9" ht="51" outlineLevel="2" x14ac:dyDescent="0.25">
      <c r="A233" s="9" t="s">
        <v>552</v>
      </c>
      <c r="B233" s="10" t="s">
        <v>167</v>
      </c>
      <c r="C233" s="10" t="s">
        <v>553</v>
      </c>
      <c r="D233" s="93">
        <v>103252207.37</v>
      </c>
      <c r="E233" s="85">
        <v>0</v>
      </c>
      <c r="F233" s="85">
        <v>0</v>
      </c>
      <c r="G233" s="85">
        <v>0</v>
      </c>
      <c r="H233" s="86">
        <f t="shared" si="43"/>
        <v>0</v>
      </c>
      <c r="I233" s="45"/>
    </row>
    <row r="234" spans="1:9" ht="25.5" outlineLevel="2" x14ac:dyDescent="0.25">
      <c r="A234" s="3" t="s">
        <v>329</v>
      </c>
      <c r="B234" s="4" t="s">
        <v>167</v>
      </c>
      <c r="C234" s="4" t="s">
        <v>160</v>
      </c>
      <c r="D234" s="84">
        <v>0</v>
      </c>
      <c r="E234" s="85">
        <v>17224577.41</v>
      </c>
      <c r="F234" s="85">
        <v>12552703.77</v>
      </c>
      <c r="G234" s="85">
        <v>12552703.77</v>
      </c>
      <c r="H234" s="86">
        <f t="shared" si="43"/>
        <v>17224577.41</v>
      </c>
      <c r="I234" s="45"/>
    </row>
    <row r="235" spans="1:9" ht="25.5" outlineLevel="2" x14ac:dyDescent="0.25">
      <c r="A235" s="3" t="s">
        <v>330</v>
      </c>
      <c r="B235" s="4" t="s">
        <v>167</v>
      </c>
      <c r="C235" s="4" t="s">
        <v>161</v>
      </c>
      <c r="D235" s="84">
        <v>0</v>
      </c>
      <c r="E235" s="85">
        <v>58722786.270000003</v>
      </c>
      <c r="F235" s="85">
        <v>42623810.950000003</v>
      </c>
      <c r="G235" s="85">
        <v>42623810.950000003</v>
      </c>
      <c r="H235" s="86">
        <f t="shared" si="43"/>
        <v>58722786.270000003</v>
      </c>
      <c r="I235" s="45"/>
    </row>
    <row r="236" spans="1:9" ht="25.5" outlineLevel="2" x14ac:dyDescent="0.25">
      <c r="A236" s="3" t="s">
        <v>331</v>
      </c>
      <c r="B236" s="4" t="s">
        <v>167</v>
      </c>
      <c r="C236" s="4" t="s">
        <v>162</v>
      </c>
      <c r="D236" s="84">
        <v>0</v>
      </c>
      <c r="E236" s="85">
        <v>29823323.039999999</v>
      </c>
      <c r="F236" s="85">
        <v>23807911.739999998</v>
      </c>
      <c r="G236" s="85">
        <v>23807911.739999998</v>
      </c>
      <c r="H236" s="86">
        <f t="shared" si="43"/>
        <v>29823323.039999999</v>
      </c>
      <c r="I236" s="45"/>
    </row>
    <row r="237" spans="1:9" outlineLevel="2" x14ac:dyDescent="0.25">
      <c r="A237" s="3" t="s">
        <v>403</v>
      </c>
      <c r="B237" s="4" t="s">
        <v>167</v>
      </c>
      <c r="C237" s="4" t="s">
        <v>168</v>
      </c>
      <c r="D237" s="84">
        <v>971348</v>
      </c>
      <c r="E237" s="85">
        <v>850000</v>
      </c>
      <c r="F237" s="85">
        <v>547052.68999999994</v>
      </c>
      <c r="G237" s="85">
        <v>547052.68999999994</v>
      </c>
      <c r="H237" s="86">
        <f t="shared" si="43"/>
        <v>850000</v>
      </c>
      <c r="I237" s="45"/>
    </row>
    <row r="238" spans="1:9" ht="25.5" outlineLevel="2" x14ac:dyDescent="0.25">
      <c r="A238" s="3" t="s">
        <v>399</v>
      </c>
      <c r="B238" s="4" t="s">
        <v>167</v>
      </c>
      <c r="C238" s="4" t="s">
        <v>163</v>
      </c>
      <c r="D238" s="84">
        <v>144022</v>
      </c>
      <c r="E238" s="85">
        <v>100000</v>
      </c>
      <c r="F238" s="85">
        <v>99599.99</v>
      </c>
      <c r="G238" s="85">
        <v>99599.99</v>
      </c>
      <c r="H238" s="86">
        <f t="shared" si="43"/>
        <v>100000</v>
      </c>
      <c r="I238" s="45"/>
    </row>
    <row r="239" spans="1:9" ht="38.25" outlineLevel="2" x14ac:dyDescent="0.25">
      <c r="A239" s="3" t="s">
        <v>554</v>
      </c>
      <c r="B239" s="4" t="s">
        <v>167</v>
      </c>
      <c r="C239" s="4" t="s">
        <v>555</v>
      </c>
      <c r="D239" s="84">
        <v>3851561.33</v>
      </c>
      <c r="E239" s="85">
        <v>0</v>
      </c>
      <c r="F239" s="85">
        <v>0</v>
      </c>
      <c r="G239" s="85">
        <v>0</v>
      </c>
      <c r="H239" s="86">
        <f t="shared" si="43"/>
        <v>0</v>
      </c>
      <c r="I239" s="45"/>
    </row>
    <row r="240" spans="1:9" ht="25.5" outlineLevel="2" x14ac:dyDescent="0.25">
      <c r="A240" s="3" t="s">
        <v>556</v>
      </c>
      <c r="B240" s="4" t="s">
        <v>167</v>
      </c>
      <c r="C240" s="4" t="s">
        <v>557</v>
      </c>
      <c r="D240" s="84">
        <v>50000</v>
      </c>
      <c r="E240" s="85">
        <v>0</v>
      </c>
      <c r="F240" s="85">
        <v>0</v>
      </c>
      <c r="G240" s="85">
        <v>0</v>
      </c>
      <c r="H240" s="86">
        <f t="shared" si="43"/>
        <v>0</v>
      </c>
      <c r="I240" s="45"/>
    </row>
    <row r="241" spans="1:9" ht="25.5" outlineLevel="2" x14ac:dyDescent="0.25">
      <c r="A241" s="3" t="s">
        <v>400</v>
      </c>
      <c r="B241" s="4" t="s">
        <v>167</v>
      </c>
      <c r="C241" s="4" t="s">
        <v>164</v>
      </c>
      <c r="D241" s="84">
        <v>0</v>
      </c>
      <c r="E241" s="85">
        <v>2520200</v>
      </c>
      <c r="F241" s="85">
        <v>0</v>
      </c>
      <c r="G241" s="85">
        <v>0</v>
      </c>
      <c r="H241" s="86">
        <f t="shared" si="43"/>
        <v>2520200</v>
      </c>
      <c r="I241" s="45"/>
    </row>
    <row r="242" spans="1:9" ht="38.25" outlineLevel="2" x14ac:dyDescent="0.25">
      <c r="A242" s="3" t="s">
        <v>401</v>
      </c>
      <c r="B242" s="4" t="s">
        <v>167</v>
      </c>
      <c r="C242" s="4" t="s">
        <v>165</v>
      </c>
      <c r="D242" s="84">
        <v>0</v>
      </c>
      <c r="E242" s="85">
        <v>1604513.58</v>
      </c>
      <c r="F242" s="85">
        <v>0</v>
      </c>
      <c r="G242" s="85">
        <v>0</v>
      </c>
      <c r="H242" s="86">
        <f t="shared" si="43"/>
        <v>1604513.58</v>
      </c>
      <c r="I242" s="45"/>
    </row>
    <row r="243" spans="1:9" ht="51" outlineLevel="2" x14ac:dyDescent="0.25">
      <c r="A243" s="3" t="s">
        <v>558</v>
      </c>
      <c r="B243" s="4" t="s">
        <v>167</v>
      </c>
      <c r="C243" s="4" t="s">
        <v>559</v>
      </c>
      <c r="D243" s="84">
        <v>17229400</v>
      </c>
      <c r="E243" s="85">
        <v>0</v>
      </c>
      <c r="F243" s="85">
        <v>0</v>
      </c>
      <c r="G243" s="85">
        <v>0</v>
      </c>
      <c r="H243" s="86">
        <f t="shared" si="43"/>
        <v>0</v>
      </c>
      <c r="I243" s="45"/>
    </row>
    <row r="244" spans="1:9" ht="51" outlineLevel="2" x14ac:dyDescent="0.25">
      <c r="A244" s="3" t="s">
        <v>560</v>
      </c>
      <c r="B244" s="4" t="s">
        <v>167</v>
      </c>
      <c r="C244" s="4" t="s">
        <v>561</v>
      </c>
      <c r="D244" s="84">
        <v>27062100</v>
      </c>
      <c r="E244" s="85">
        <v>0</v>
      </c>
      <c r="F244" s="85">
        <v>0</v>
      </c>
      <c r="G244" s="85">
        <v>0</v>
      </c>
      <c r="H244" s="86">
        <f t="shared" si="43"/>
        <v>0</v>
      </c>
      <c r="I244" s="45"/>
    </row>
    <row r="245" spans="1:9" ht="38.25" outlineLevel="2" x14ac:dyDescent="0.25">
      <c r="A245" s="3" t="s">
        <v>404</v>
      </c>
      <c r="B245" s="4" t="s">
        <v>167</v>
      </c>
      <c r="C245" s="4" t="s">
        <v>169</v>
      </c>
      <c r="D245" s="84">
        <v>0</v>
      </c>
      <c r="E245" s="85">
        <v>385905910.14999998</v>
      </c>
      <c r="F245" s="85">
        <v>143753827.96000001</v>
      </c>
      <c r="G245" s="85">
        <v>143753827.96000001</v>
      </c>
      <c r="H245" s="86">
        <f t="shared" si="43"/>
        <v>385905910.14999998</v>
      </c>
      <c r="I245" s="45"/>
    </row>
    <row r="246" spans="1:9" ht="63.75" outlineLevel="2" x14ac:dyDescent="0.25">
      <c r="A246" s="3" t="s">
        <v>405</v>
      </c>
      <c r="B246" s="4" t="s">
        <v>167</v>
      </c>
      <c r="C246" s="4" t="s">
        <v>170</v>
      </c>
      <c r="D246" s="84">
        <v>1756000</v>
      </c>
      <c r="E246" s="85">
        <v>2069200</v>
      </c>
      <c r="F246" s="85">
        <v>1410000</v>
      </c>
      <c r="G246" s="85">
        <v>1410000</v>
      </c>
      <c r="H246" s="86">
        <f t="shared" si="43"/>
        <v>2069200</v>
      </c>
      <c r="I246" s="45"/>
    </row>
    <row r="247" spans="1:9" ht="25.5" outlineLevel="2" x14ac:dyDescent="0.25">
      <c r="A247" s="3" t="s">
        <v>406</v>
      </c>
      <c r="B247" s="4" t="s">
        <v>167</v>
      </c>
      <c r="C247" s="4" t="s">
        <v>171</v>
      </c>
      <c r="D247" s="84">
        <v>23371416</v>
      </c>
      <c r="E247" s="85">
        <v>27336200</v>
      </c>
      <c r="F247" s="85">
        <v>19150000</v>
      </c>
      <c r="G247" s="85">
        <v>19150000</v>
      </c>
      <c r="H247" s="86">
        <f t="shared" si="43"/>
        <v>27336200</v>
      </c>
      <c r="I247" s="45"/>
    </row>
    <row r="248" spans="1:9" ht="63.75" outlineLevel="2" x14ac:dyDescent="0.25">
      <c r="A248" s="3" t="s">
        <v>407</v>
      </c>
      <c r="B248" s="4" t="s">
        <v>167</v>
      </c>
      <c r="C248" s="4" t="s">
        <v>172</v>
      </c>
      <c r="D248" s="84">
        <v>4031351.42</v>
      </c>
      <c r="E248" s="85">
        <v>4031739</v>
      </c>
      <c r="F248" s="85">
        <v>2750000</v>
      </c>
      <c r="G248" s="85">
        <v>2750000</v>
      </c>
      <c r="H248" s="86">
        <f t="shared" si="43"/>
        <v>4031739</v>
      </c>
      <c r="I248" s="45"/>
    </row>
    <row r="249" spans="1:9" outlineLevel="1" x14ac:dyDescent="0.25">
      <c r="A249" s="5" t="s">
        <v>467</v>
      </c>
      <c r="B249" s="6" t="s">
        <v>173</v>
      </c>
      <c r="C249" s="6" t="s">
        <v>5</v>
      </c>
      <c r="D249" s="82">
        <f>SUM(D250:D269)</f>
        <v>246820232.81999999</v>
      </c>
      <c r="E249" s="82">
        <f t="shared" ref="E249:G249" si="44">SUM(E250:E269)</f>
        <v>249899235.27999997</v>
      </c>
      <c r="F249" s="82">
        <f t="shared" si="44"/>
        <v>181139301.66000003</v>
      </c>
      <c r="G249" s="82">
        <f t="shared" si="44"/>
        <v>181139301.66000003</v>
      </c>
      <c r="H249" s="86">
        <f t="shared" si="43"/>
        <v>249899235.27999997</v>
      </c>
      <c r="I249" s="45"/>
    </row>
    <row r="250" spans="1:9" ht="25.5" outlineLevel="2" x14ac:dyDescent="0.25">
      <c r="A250" s="3" t="s">
        <v>408</v>
      </c>
      <c r="B250" s="4" t="s">
        <v>173</v>
      </c>
      <c r="C250" s="4" t="s">
        <v>174</v>
      </c>
      <c r="D250" s="84">
        <v>0</v>
      </c>
      <c r="E250" s="85">
        <v>1598631.41</v>
      </c>
      <c r="F250" s="85">
        <v>1598631.41</v>
      </c>
      <c r="G250" s="85">
        <v>1598631.41</v>
      </c>
      <c r="H250" s="86">
        <f t="shared" si="43"/>
        <v>1598631.41</v>
      </c>
      <c r="I250" s="45"/>
    </row>
    <row r="251" spans="1:9" ht="25.5" outlineLevel="2" x14ac:dyDescent="0.25">
      <c r="A251" s="3" t="s">
        <v>409</v>
      </c>
      <c r="B251" s="4" t="s">
        <v>173</v>
      </c>
      <c r="C251" s="4" t="s">
        <v>175</v>
      </c>
      <c r="D251" s="84">
        <v>109843.2</v>
      </c>
      <c r="E251" s="85">
        <v>109843.2</v>
      </c>
      <c r="F251" s="85">
        <v>0</v>
      </c>
      <c r="G251" s="85">
        <v>0</v>
      </c>
      <c r="H251" s="86">
        <f t="shared" si="43"/>
        <v>109843.2</v>
      </c>
      <c r="I251" s="45"/>
    </row>
    <row r="252" spans="1:9" ht="51" outlineLevel="2" x14ac:dyDescent="0.25">
      <c r="A252" s="3" t="s">
        <v>302</v>
      </c>
      <c r="B252" s="4" t="s">
        <v>173</v>
      </c>
      <c r="C252" s="4" t="s">
        <v>155</v>
      </c>
      <c r="D252" s="84">
        <v>1336624.78</v>
      </c>
      <c r="E252" s="85">
        <v>1400000</v>
      </c>
      <c r="F252" s="85">
        <v>1051135.6200000001</v>
      </c>
      <c r="G252" s="85">
        <v>1051135.6200000001</v>
      </c>
      <c r="H252" s="86">
        <f t="shared" si="43"/>
        <v>1400000</v>
      </c>
      <c r="I252" s="45"/>
    </row>
    <row r="253" spans="1:9" ht="51" outlineLevel="2" x14ac:dyDescent="0.25">
      <c r="A253" s="3" t="s">
        <v>396</v>
      </c>
      <c r="B253" s="4" t="s">
        <v>173</v>
      </c>
      <c r="C253" s="4" t="s">
        <v>156</v>
      </c>
      <c r="D253" s="84">
        <v>2744586.55</v>
      </c>
      <c r="E253" s="85">
        <v>5310032</v>
      </c>
      <c r="F253" s="85">
        <v>2776895.34</v>
      </c>
      <c r="G253" s="85">
        <v>2776895.34</v>
      </c>
      <c r="H253" s="86">
        <f t="shared" si="43"/>
        <v>5310032</v>
      </c>
      <c r="I253" s="45"/>
    </row>
    <row r="254" spans="1:9" ht="38.25" outlineLevel="2" x14ac:dyDescent="0.25">
      <c r="A254" s="3" t="s">
        <v>398</v>
      </c>
      <c r="B254" s="4" t="s">
        <v>173</v>
      </c>
      <c r="C254" s="4" t="s">
        <v>158</v>
      </c>
      <c r="D254" s="84">
        <v>1747371.8</v>
      </c>
      <c r="E254" s="85">
        <v>3025968</v>
      </c>
      <c r="F254" s="85">
        <v>1582438</v>
      </c>
      <c r="G254" s="85">
        <v>1582438</v>
      </c>
      <c r="H254" s="86">
        <f t="shared" si="43"/>
        <v>3025968</v>
      </c>
      <c r="I254" s="45"/>
    </row>
    <row r="255" spans="1:9" ht="51" outlineLevel="2" x14ac:dyDescent="0.25">
      <c r="A255" s="9" t="s">
        <v>562</v>
      </c>
      <c r="B255" s="10" t="s">
        <v>173</v>
      </c>
      <c r="C255" s="10" t="s">
        <v>563</v>
      </c>
      <c r="D255" s="93">
        <v>130919902.88</v>
      </c>
      <c r="E255" s="85">
        <v>0</v>
      </c>
      <c r="F255" s="85">
        <v>0</v>
      </c>
      <c r="G255" s="85">
        <v>0</v>
      </c>
      <c r="H255" s="86">
        <f t="shared" si="43"/>
        <v>0</v>
      </c>
      <c r="I255" s="45"/>
    </row>
    <row r="256" spans="1:9" ht="25.5" outlineLevel="2" x14ac:dyDescent="0.25">
      <c r="A256" s="3" t="s">
        <v>328</v>
      </c>
      <c r="B256" s="4" t="s">
        <v>173</v>
      </c>
      <c r="C256" s="4" t="s">
        <v>159</v>
      </c>
      <c r="D256" s="84">
        <v>0</v>
      </c>
      <c r="E256" s="85">
        <v>102505707.83</v>
      </c>
      <c r="F256" s="85">
        <v>76443949.569999993</v>
      </c>
      <c r="G256" s="85">
        <v>76443949.569999993</v>
      </c>
      <c r="H256" s="86">
        <f t="shared" si="43"/>
        <v>102505707.83</v>
      </c>
      <c r="I256" s="45"/>
    </row>
    <row r="257" spans="1:9" ht="25.5" outlineLevel="2" x14ac:dyDescent="0.25">
      <c r="A257" s="3" t="s">
        <v>329</v>
      </c>
      <c r="B257" s="4" t="s">
        <v>173</v>
      </c>
      <c r="C257" s="4" t="s">
        <v>160</v>
      </c>
      <c r="D257" s="84">
        <v>0</v>
      </c>
      <c r="E257" s="85">
        <v>8244057</v>
      </c>
      <c r="F257" s="85">
        <v>6129471.3099999996</v>
      </c>
      <c r="G257" s="85">
        <v>6129471.3099999996</v>
      </c>
      <c r="H257" s="86">
        <f t="shared" si="43"/>
        <v>8244057</v>
      </c>
      <c r="I257" s="45"/>
    </row>
    <row r="258" spans="1:9" ht="25.5" outlineLevel="2" x14ac:dyDescent="0.25">
      <c r="A258" s="3" t="s">
        <v>330</v>
      </c>
      <c r="B258" s="4" t="s">
        <v>173</v>
      </c>
      <c r="C258" s="4" t="s">
        <v>161</v>
      </c>
      <c r="D258" s="84">
        <v>0</v>
      </c>
      <c r="E258" s="85">
        <v>9251753.5399999991</v>
      </c>
      <c r="F258" s="85">
        <v>5313000</v>
      </c>
      <c r="G258" s="85">
        <v>5313000</v>
      </c>
      <c r="H258" s="86">
        <f t="shared" si="43"/>
        <v>9251753.5399999991</v>
      </c>
      <c r="I258" s="45"/>
    </row>
    <row r="259" spans="1:9" ht="25.5" outlineLevel="2" x14ac:dyDescent="0.25">
      <c r="A259" s="3" t="s">
        <v>331</v>
      </c>
      <c r="B259" s="4" t="s">
        <v>173</v>
      </c>
      <c r="C259" s="4" t="s">
        <v>162</v>
      </c>
      <c r="D259" s="84">
        <v>0</v>
      </c>
      <c r="E259" s="85">
        <v>9019324.6099999994</v>
      </c>
      <c r="F259" s="85">
        <v>6662032.6500000004</v>
      </c>
      <c r="G259" s="85">
        <v>6662032.6500000004</v>
      </c>
      <c r="H259" s="86">
        <f t="shared" si="43"/>
        <v>9019324.6099999994</v>
      </c>
      <c r="I259" s="45"/>
    </row>
    <row r="260" spans="1:9" ht="25.5" outlineLevel="2" x14ac:dyDescent="0.25">
      <c r="A260" s="3" t="s">
        <v>399</v>
      </c>
      <c r="B260" s="4" t="s">
        <v>173</v>
      </c>
      <c r="C260" s="4" t="s">
        <v>163</v>
      </c>
      <c r="D260" s="84">
        <v>300000</v>
      </c>
      <c r="E260" s="85">
        <v>300000</v>
      </c>
      <c r="F260" s="85">
        <v>231273</v>
      </c>
      <c r="G260" s="85">
        <v>231273</v>
      </c>
      <c r="H260" s="86">
        <f t="shared" si="43"/>
        <v>300000</v>
      </c>
      <c r="I260" s="45"/>
    </row>
    <row r="261" spans="1:9" ht="51" outlineLevel="2" x14ac:dyDescent="0.25">
      <c r="A261" s="3" t="s">
        <v>302</v>
      </c>
      <c r="B261" s="4" t="s">
        <v>173</v>
      </c>
      <c r="C261" s="4" t="s">
        <v>176</v>
      </c>
      <c r="D261" s="84">
        <v>1771328.66</v>
      </c>
      <c r="E261" s="85">
        <v>1731000</v>
      </c>
      <c r="F261" s="85">
        <v>1004955.37</v>
      </c>
      <c r="G261" s="85">
        <v>1004955.37</v>
      </c>
      <c r="H261" s="86">
        <f t="shared" si="43"/>
        <v>1731000</v>
      </c>
      <c r="I261" s="45"/>
    </row>
    <row r="262" spans="1:9" ht="51" outlineLevel="2" x14ac:dyDescent="0.25">
      <c r="A262" s="3" t="s">
        <v>396</v>
      </c>
      <c r="B262" s="4" t="s">
        <v>173</v>
      </c>
      <c r="C262" s="4" t="s">
        <v>177</v>
      </c>
      <c r="D262" s="84">
        <v>3818088.57</v>
      </c>
      <c r="E262" s="85">
        <v>4100232.91</v>
      </c>
      <c r="F262" s="85">
        <v>2999836.15</v>
      </c>
      <c r="G262" s="85">
        <v>2999836.15</v>
      </c>
      <c r="H262" s="86">
        <f t="shared" si="43"/>
        <v>4100232.91</v>
      </c>
      <c r="I262" s="45"/>
    </row>
    <row r="263" spans="1:9" ht="38.25" outlineLevel="2" x14ac:dyDescent="0.25">
      <c r="A263" s="3" t="s">
        <v>398</v>
      </c>
      <c r="B263" s="4" t="s">
        <v>173</v>
      </c>
      <c r="C263" s="4" t="s">
        <v>178</v>
      </c>
      <c r="D263" s="84">
        <v>2430848.35</v>
      </c>
      <c r="E263" s="85">
        <v>2336553.4500000002</v>
      </c>
      <c r="F263" s="85">
        <v>1748895.24</v>
      </c>
      <c r="G263" s="85">
        <v>1748895.24</v>
      </c>
      <c r="H263" s="86">
        <f t="shared" si="43"/>
        <v>2336553.4500000002</v>
      </c>
      <c r="I263" s="45"/>
    </row>
    <row r="264" spans="1:9" ht="51" outlineLevel="2" x14ac:dyDescent="0.25">
      <c r="A264" s="9" t="s">
        <v>562</v>
      </c>
      <c r="B264" s="10" t="s">
        <v>173</v>
      </c>
      <c r="C264" s="10" t="s">
        <v>564</v>
      </c>
      <c r="D264" s="93">
        <v>100441938.03</v>
      </c>
      <c r="E264" s="85">
        <v>0</v>
      </c>
      <c r="F264" s="85">
        <v>0</v>
      </c>
      <c r="G264" s="85">
        <v>0</v>
      </c>
      <c r="H264" s="86">
        <f t="shared" si="43"/>
        <v>0</v>
      </c>
      <c r="I264" s="45"/>
    </row>
    <row r="265" spans="1:9" ht="25.5" outlineLevel="2" x14ac:dyDescent="0.25">
      <c r="A265" s="3" t="s">
        <v>328</v>
      </c>
      <c r="B265" s="4" t="s">
        <v>173</v>
      </c>
      <c r="C265" s="4" t="s">
        <v>179</v>
      </c>
      <c r="D265" s="84">
        <v>0</v>
      </c>
      <c r="E265" s="85">
        <v>85603491.959999993</v>
      </c>
      <c r="F265" s="85">
        <v>64364288</v>
      </c>
      <c r="G265" s="85">
        <v>64364288</v>
      </c>
      <c r="H265" s="86">
        <f t="shared" si="43"/>
        <v>85603491.959999993</v>
      </c>
      <c r="I265" s="45"/>
    </row>
    <row r="266" spans="1:9" ht="25.5" outlineLevel="2" x14ac:dyDescent="0.25">
      <c r="A266" s="3" t="s">
        <v>329</v>
      </c>
      <c r="B266" s="4" t="s">
        <v>173</v>
      </c>
      <c r="C266" s="4" t="s">
        <v>180</v>
      </c>
      <c r="D266" s="84">
        <v>0</v>
      </c>
      <c r="E266" s="85">
        <v>5218092</v>
      </c>
      <c r="F266" s="85">
        <v>3024100</v>
      </c>
      <c r="G266" s="85">
        <v>3024100</v>
      </c>
      <c r="H266" s="86">
        <f t="shared" si="43"/>
        <v>5218092</v>
      </c>
      <c r="I266" s="45"/>
    </row>
    <row r="267" spans="1:9" ht="25.5" outlineLevel="2" x14ac:dyDescent="0.25">
      <c r="A267" s="3" t="s">
        <v>330</v>
      </c>
      <c r="B267" s="4" t="s">
        <v>173</v>
      </c>
      <c r="C267" s="4" t="s">
        <v>181</v>
      </c>
      <c r="D267" s="84">
        <v>0</v>
      </c>
      <c r="E267" s="85">
        <v>5215200</v>
      </c>
      <c r="F267" s="85">
        <v>3046100</v>
      </c>
      <c r="G267" s="85">
        <v>3046100</v>
      </c>
      <c r="H267" s="86">
        <f t="shared" si="43"/>
        <v>5215200</v>
      </c>
      <c r="I267" s="45"/>
    </row>
    <row r="268" spans="1:9" ht="25.5" outlineLevel="2" x14ac:dyDescent="0.25">
      <c r="A268" s="3" t="s">
        <v>331</v>
      </c>
      <c r="B268" s="4" t="s">
        <v>173</v>
      </c>
      <c r="C268" s="4" t="s">
        <v>182</v>
      </c>
      <c r="D268" s="84">
        <v>0</v>
      </c>
      <c r="E268" s="85">
        <v>4929347.37</v>
      </c>
      <c r="F268" s="85">
        <v>3162300</v>
      </c>
      <c r="G268" s="85">
        <v>3162300</v>
      </c>
      <c r="H268" s="86">
        <f t="shared" si="43"/>
        <v>4929347.37</v>
      </c>
      <c r="I268" s="45"/>
    </row>
    <row r="269" spans="1:9" outlineLevel="2" x14ac:dyDescent="0.25">
      <c r="A269" s="3" t="s">
        <v>333</v>
      </c>
      <c r="B269" s="4" t="s">
        <v>173</v>
      </c>
      <c r="C269" s="4" t="s">
        <v>565</v>
      </c>
      <c r="D269" s="84">
        <v>1199700</v>
      </c>
      <c r="E269" s="85">
        <v>0</v>
      </c>
      <c r="F269" s="85">
        <v>0</v>
      </c>
      <c r="G269" s="85">
        <v>0</v>
      </c>
      <c r="H269" s="86">
        <f t="shared" si="43"/>
        <v>0</v>
      </c>
      <c r="I269" s="45"/>
    </row>
    <row r="270" spans="1:9" outlineLevel="1" x14ac:dyDescent="0.25">
      <c r="A270" s="5" t="s">
        <v>468</v>
      </c>
      <c r="B270" s="6" t="s">
        <v>183</v>
      </c>
      <c r="C270" s="6" t="s">
        <v>5</v>
      </c>
      <c r="D270" s="82">
        <f>SUM(D271:D281)</f>
        <v>9525440.4199999999</v>
      </c>
      <c r="E270" s="82">
        <f t="shared" ref="E270:H270" si="45">SUM(E271:E281)</f>
        <v>11305625.59</v>
      </c>
      <c r="F270" s="82">
        <f t="shared" si="45"/>
        <v>7981708.1699999999</v>
      </c>
      <c r="G270" s="82">
        <f t="shared" si="45"/>
        <v>7981708.1699999999</v>
      </c>
      <c r="H270" s="83">
        <f t="shared" si="45"/>
        <v>11305625.59</v>
      </c>
      <c r="I270" s="45"/>
    </row>
    <row r="271" spans="1:9" outlineLevel="2" x14ac:dyDescent="0.25">
      <c r="A271" s="3" t="s">
        <v>337</v>
      </c>
      <c r="B271" s="4" t="s">
        <v>183</v>
      </c>
      <c r="C271" s="4" t="s">
        <v>184</v>
      </c>
      <c r="D271" s="84">
        <v>400016.34</v>
      </c>
      <c r="E271" s="85">
        <v>500000</v>
      </c>
      <c r="F271" s="85">
        <v>83980</v>
      </c>
      <c r="G271" s="85">
        <v>83980</v>
      </c>
      <c r="H271" s="86">
        <f t="shared" ref="H271:H281" si="46">E271</f>
        <v>500000</v>
      </c>
      <c r="I271" s="45"/>
    </row>
    <row r="272" spans="1:9" outlineLevel="2" x14ac:dyDescent="0.25">
      <c r="A272" s="3" t="s">
        <v>337</v>
      </c>
      <c r="B272" s="4" t="s">
        <v>183</v>
      </c>
      <c r="C272" s="4" t="s">
        <v>185</v>
      </c>
      <c r="D272" s="84">
        <v>170808.84</v>
      </c>
      <c r="E272" s="85">
        <v>300000</v>
      </c>
      <c r="F272" s="85">
        <v>46879.98</v>
      </c>
      <c r="G272" s="85">
        <v>46879.98</v>
      </c>
      <c r="H272" s="86">
        <f t="shared" si="46"/>
        <v>300000</v>
      </c>
      <c r="I272" s="45"/>
    </row>
    <row r="273" spans="1:9" ht="25.5" outlineLevel="2" x14ac:dyDescent="0.25">
      <c r="A273" s="3" t="s">
        <v>410</v>
      </c>
      <c r="B273" s="4" t="s">
        <v>183</v>
      </c>
      <c r="C273" s="4" t="s">
        <v>186</v>
      </c>
      <c r="D273" s="84">
        <v>2032800</v>
      </c>
      <c r="E273" s="85">
        <v>2122717</v>
      </c>
      <c r="F273" s="85">
        <v>1691550</v>
      </c>
      <c r="G273" s="85">
        <v>1691550</v>
      </c>
      <c r="H273" s="86">
        <f t="shared" si="46"/>
        <v>2122717</v>
      </c>
      <c r="I273" s="45"/>
    </row>
    <row r="274" spans="1:9" ht="38.25" outlineLevel="2" x14ac:dyDescent="0.25">
      <c r="A274" s="3" t="s">
        <v>411</v>
      </c>
      <c r="B274" s="4" t="s">
        <v>183</v>
      </c>
      <c r="C274" s="4" t="s">
        <v>187</v>
      </c>
      <c r="D274" s="84">
        <v>1395178.4</v>
      </c>
      <c r="E274" s="85">
        <v>1209648.78</v>
      </c>
      <c r="F274" s="85">
        <v>964183.5</v>
      </c>
      <c r="G274" s="85">
        <v>964183.5</v>
      </c>
      <c r="H274" s="86">
        <f t="shared" si="46"/>
        <v>1209648.78</v>
      </c>
      <c r="I274" s="45"/>
    </row>
    <row r="275" spans="1:9" ht="25.5" outlineLevel="2" x14ac:dyDescent="0.25">
      <c r="A275" s="3" t="s">
        <v>412</v>
      </c>
      <c r="B275" s="4" t="s">
        <v>183</v>
      </c>
      <c r="C275" s="4" t="s">
        <v>188</v>
      </c>
      <c r="D275" s="84">
        <v>702299.54</v>
      </c>
      <c r="E275" s="85">
        <v>713119.65</v>
      </c>
      <c r="F275" s="85">
        <v>713119.65</v>
      </c>
      <c r="G275" s="85">
        <v>713119.65</v>
      </c>
      <c r="H275" s="86">
        <f t="shared" si="46"/>
        <v>713119.65</v>
      </c>
      <c r="I275" s="45"/>
    </row>
    <row r="276" spans="1:9" ht="25.5" outlineLevel="2" x14ac:dyDescent="0.25">
      <c r="A276" s="3" t="s">
        <v>413</v>
      </c>
      <c r="B276" s="4" t="s">
        <v>183</v>
      </c>
      <c r="C276" s="4" t="s">
        <v>189</v>
      </c>
      <c r="D276" s="84">
        <v>4690880.2</v>
      </c>
      <c r="E276" s="85">
        <v>3330000</v>
      </c>
      <c r="F276" s="85">
        <v>3330000</v>
      </c>
      <c r="G276" s="85">
        <v>3330000</v>
      </c>
      <c r="H276" s="86">
        <f t="shared" si="46"/>
        <v>3330000</v>
      </c>
      <c r="I276" s="45"/>
    </row>
    <row r="277" spans="1:9" ht="25.5" outlineLevel="2" x14ac:dyDescent="0.25">
      <c r="A277" s="3" t="s">
        <v>414</v>
      </c>
      <c r="B277" s="4" t="s">
        <v>183</v>
      </c>
      <c r="C277" s="4" t="s">
        <v>190</v>
      </c>
      <c r="D277" s="84">
        <v>97138.6</v>
      </c>
      <c r="E277" s="85">
        <v>20000</v>
      </c>
      <c r="F277" s="85">
        <v>12120</v>
      </c>
      <c r="G277" s="85">
        <v>12120</v>
      </c>
      <c r="H277" s="86">
        <f t="shared" si="46"/>
        <v>20000</v>
      </c>
      <c r="I277" s="45"/>
    </row>
    <row r="278" spans="1:9" outlineLevel="2" x14ac:dyDescent="0.25">
      <c r="A278" s="3" t="s">
        <v>415</v>
      </c>
      <c r="B278" s="4" t="s">
        <v>183</v>
      </c>
      <c r="C278" s="4" t="s">
        <v>191</v>
      </c>
      <c r="D278" s="84">
        <v>36318.5</v>
      </c>
      <c r="E278" s="85">
        <v>450000</v>
      </c>
      <c r="F278" s="85">
        <v>450000</v>
      </c>
      <c r="G278" s="85">
        <v>450000</v>
      </c>
      <c r="H278" s="86">
        <f t="shared" si="46"/>
        <v>450000</v>
      </c>
      <c r="I278" s="45"/>
    </row>
    <row r="279" spans="1:9" ht="25.5" outlineLevel="2" x14ac:dyDescent="0.25">
      <c r="A279" s="3" t="s">
        <v>328</v>
      </c>
      <c r="B279" s="4" t="s">
        <v>183</v>
      </c>
      <c r="C279" s="4" t="s">
        <v>52</v>
      </c>
      <c r="D279" s="84">
        <v>0</v>
      </c>
      <c r="E279" s="85">
        <v>2512640</v>
      </c>
      <c r="F279" s="85">
        <v>653000</v>
      </c>
      <c r="G279" s="85">
        <v>653000</v>
      </c>
      <c r="H279" s="86">
        <f t="shared" si="46"/>
        <v>2512640</v>
      </c>
      <c r="I279" s="45"/>
    </row>
    <row r="280" spans="1:9" ht="25.5" outlineLevel="2" x14ac:dyDescent="0.25">
      <c r="A280" s="3" t="s">
        <v>330</v>
      </c>
      <c r="B280" s="4" t="s">
        <v>183</v>
      </c>
      <c r="C280" s="4" t="s">
        <v>54</v>
      </c>
      <c r="D280" s="84">
        <v>0</v>
      </c>
      <c r="E280" s="85">
        <v>93740</v>
      </c>
      <c r="F280" s="85">
        <v>23435</v>
      </c>
      <c r="G280" s="85">
        <v>23435</v>
      </c>
      <c r="H280" s="86">
        <f t="shared" si="46"/>
        <v>93740</v>
      </c>
      <c r="I280" s="45"/>
    </row>
    <row r="281" spans="1:9" ht="25.5" outlineLevel="2" x14ac:dyDescent="0.25">
      <c r="A281" s="3" t="s">
        <v>331</v>
      </c>
      <c r="B281" s="4" t="s">
        <v>183</v>
      </c>
      <c r="C281" s="4" t="s">
        <v>55</v>
      </c>
      <c r="D281" s="84">
        <v>0</v>
      </c>
      <c r="E281" s="85">
        <v>53760.160000000003</v>
      </c>
      <c r="F281" s="85">
        <v>13440.04</v>
      </c>
      <c r="G281" s="85">
        <v>13440.04</v>
      </c>
      <c r="H281" s="86">
        <f t="shared" si="46"/>
        <v>53760.160000000003</v>
      </c>
      <c r="I281" s="45"/>
    </row>
    <row r="282" spans="1:9" outlineLevel="1" x14ac:dyDescent="0.25">
      <c r="A282" s="5" t="s">
        <v>469</v>
      </c>
      <c r="B282" s="6" t="s">
        <v>192</v>
      </c>
      <c r="C282" s="6" t="s">
        <v>5</v>
      </c>
      <c r="D282" s="82">
        <f t="shared" ref="D282:H282" si="47">SUM(D283:D312)</f>
        <v>104084710.22000001</v>
      </c>
      <c r="E282" s="82">
        <f t="shared" si="47"/>
        <v>92641032.780000016</v>
      </c>
      <c r="F282" s="82">
        <f t="shared" si="47"/>
        <v>66836027.850000001</v>
      </c>
      <c r="G282" s="82">
        <f t="shared" si="47"/>
        <v>66836027.850000001</v>
      </c>
      <c r="H282" s="83">
        <f t="shared" si="47"/>
        <v>92641032.780000016</v>
      </c>
      <c r="I282" s="45"/>
    </row>
    <row r="283" spans="1:9" ht="38.25" outlineLevel="2" x14ac:dyDescent="0.25">
      <c r="A283" s="3" t="s">
        <v>416</v>
      </c>
      <c r="B283" s="4" t="s">
        <v>192</v>
      </c>
      <c r="C283" s="4" t="s">
        <v>193</v>
      </c>
      <c r="D283" s="84">
        <v>282118.74</v>
      </c>
      <c r="E283" s="85">
        <v>290000</v>
      </c>
      <c r="F283" s="85">
        <v>0</v>
      </c>
      <c r="G283" s="85">
        <v>0</v>
      </c>
      <c r="H283" s="86">
        <f t="shared" ref="H283:H312" si="48">E283</f>
        <v>290000</v>
      </c>
      <c r="I283" s="45"/>
    </row>
    <row r="284" spans="1:9" ht="25.5" outlineLevel="2" x14ac:dyDescent="0.25">
      <c r="A284" s="3" t="s">
        <v>417</v>
      </c>
      <c r="B284" s="4" t="s">
        <v>192</v>
      </c>
      <c r="C284" s="4" t="s">
        <v>194</v>
      </c>
      <c r="D284" s="84">
        <v>14692.45</v>
      </c>
      <c r="E284" s="85">
        <v>24300</v>
      </c>
      <c r="F284" s="85">
        <v>0</v>
      </c>
      <c r="G284" s="85">
        <v>0</v>
      </c>
      <c r="H284" s="86">
        <f t="shared" si="48"/>
        <v>24300</v>
      </c>
      <c r="I284" s="45"/>
    </row>
    <row r="285" spans="1:9" outlineLevel="2" x14ac:dyDescent="0.25">
      <c r="A285" s="3" t="s">
        <v>418</v>
      </c>
      <c r="B285" s="4" t="s">
        <v>192</v>
      </c>
      <c r="C285" s="4" t="s">
        <v>195</v>
      </c>
      <c r="D285" s="84">
        <v>2691714.67</v>
      </c>
      <c r="E285" s="85">
        <v>2534000</v>
      </c>
      <c r="F285" s="85">
        <v>1662865.98</v>
      </c>
      <c r="G285" s="85">
        <v>1662865.98</v>
      </c>
      <c r="H285" s="86">
        <f t="shared" si="48"/>
        <v>2534000</v>
      </c>
      <c r="I285" s="45"/>
    </row>
    <row r="286" spans="1:9" ht="25.5" outlineLevel="2" x14ac:dyDescent="0.25">
      <c r="A286" s="3" t="s">
        <v>419</v>
      </c>
      <c r="B286" s="4" t="s">
        <v>192</v>
      </c>
      <c r="C286" s="4" t="s">
        <v>196</v>
      </c>
      <c r="D286" s="84">
        <v>1200000</v>
      </c>
      <c r="E286" s="85">
        <v>866000</v>
      </c>
      <c r="F286" s="85">
        <v>281373</v>
      </c>
      <c r="G286" s="85">
        <v>281373</v>
      </c>
      <c r="H286" s="86">
        <f t="shared" si="48"/>
        <v>866000</v>
      </c>
      <c r="I286" s="45"/>
    </row>
    <row r="287" spans="1:9" ht="25.5" outlineLevel="2" x14ac:dyDescent="0.25">
      <c r="A287" s="3" t="s">
        <v>420</v>
      </c>
      <c r="B287" s="4" t="s">
        <v>192</v>
      </c>
      <c r="C287" s="4" t="s">
        <v>197</v>
      </c>
      <c r="D287" s="84">
        <v>39528.1</v>
      </c>
      <c r="E287" s="85">
        <v>75700</v>
      </c>
      <c r="F287" s="85">
        <v>0</v>
      </c>
      <c r="G287" s="85">
        <v>0</v>
      </c>
      <c r="H287" s="86">
        <f t="shared" si="48"/>
        <v>75700</v>
      </c>
      <c r="I287" s="45"/>
    </row>
    <row r="288" spans="1:9" ht="51" outlineLevel="2" x14ac:dyDescent="0.25">
      <c r="A288" s="3" t="s">
        <v>302</v>
      </c>
      <c r="B288" s="4" t="s">
        <v>192</v>
      </c>
      <c r="C288" s="4" t="s">
        <v>198</v>
      </c>
      <c r="D288" s="84">
        <v>1403548.67</v>
      </c>
      <c r="E288" s="85">
        <v>717000</v>
      </c>
      <c r="F288" s="85">
        <v>707030.42</v>
      </c>
      <c r="G288" s="85">
        <v>707030.42</v>
      </c>
      <c r="H288" s="86">
        <f t="shared" si="48"/>
        <v>717000</v>
      </c>
      <c r="I288" s="45"/>
    </row>
    <row r="289" spans="1:9" ht="51" outlineLevel="2" x14ac:dyDescent="0.25">
      <c r="A289" s="3" t="s">
        <v>566</v>
      </c>
      <c r="B289" s="4" t="s">
        <v>192</v>
      </c>
      <c r="C289" s="4" t="s">
        <v>567</v>
      </c>
      <c r="D289" s="84">
        <v>40007687.600000001</v>
      </c>
      <c r="E289" s="85">
        <v>0</v>
      </c>
      <c r="F289" s="85">
        <v>0</v>
      </c>
      <c r="G289" s="85">
        <v>0</v>
      </c>
      <c r="H289" s="86">
        <f t="shared" si="48"/>
        <v>0</v>
      </c>
      <c r="I289" s="45"/>
    </row>
    <row r="290" spans="1:9" ht="25.5" outlineLevel="2" x14ac:dyDescent="0.25">
      <c r="A290" s="3" t="s">
        <v>328</v>
      </c>
      <c r="B290" s="4" t="s">
        <v>192</v>
      </c>
      <c r="C290" s="4" t="s">
        <v>199</v>
      </c>
      <c r="D290" s="84">
        <v>0</v>
      </c>
      <c r="E290" s="85">
        <v>37805844.439999998</v>
      </c>
      <c r="F290" s="85">
        <v>26750000</v>
      </c>
      <c r="G290" s="85">
        <v>26750000</v>
      </c>
      <c r="H290" s="86">
        <f t="shared" si="48"/>
        <v>37805844.439999998</v>
      </c>
      <c r="I290" s="45"/>
    </row>
    <row r="291" spans="1:9" ht="25.5" outlineLevel="2" x14ac:dyDescent="0.25">
      <c r="A291" s="3" t="s">
        <v>329</v>
      </c>
      <c r="B291" s="4" t="s">
        <v>192</v>
      </c>
      <c r="C291" s="4" t="s">
        <v>200</v>
      </c>
      <c r="D291" s="84">
        <v>0</v>
      </c>
      <c r="E291" s="85">
        <v>323320.67</v>
      </c>
      <c r="F291" s="85">
        <v>323320.67</v>
      </c>
      <c r="G291" s="85">
        <v>323320.67</v>
      </c>
      <c r="H291" s="86">
        <f t="shared" si="48"/>
        <v>323320.67</v>
      </c>
      <c r="I291" s="45"/>
    </row>
    <row r="292" spans="1:9" ht="25.5" outlineLevel="2" x14ac:dyDescent="0.25">
      <c r="A292" s="3" t="s">
        <v>330</v>
      </c>
      <c r="B292" s="4" t="s">
        <v>192</v>
      </c>
      <c r="C292" s="4" t="s">
        <v>201</v>
      </c>
      <c r="D292" s="84">
        <v>0</v>
      </c>
      <c r="E292" s="85">
        <v>378164.85</v>
      </c>
      <c r="F292" s="85">
        <v>257175</v>
      </c>
      <c r="G292" s="85">
        <v>257175</v>
      </c>
      <c r="H292" s="86">
        <f t="shared" si="48"/>
        <v>378164.85</v>
      </c>
      <c r="I292" s="45"/>
    </row>
    <row r="293" spans="1:9" ht="25.5" outlineLevel="2" x14ac:dyDescent="0.25">
      <c r="A293" s="3" t="s">
        <v>331</v>
      </c>
      <c r="B293" s="4" t="s">
        <v>192</v>
      </c>
      <c r="C293" s="4" t="s">
        <v>202</v>
      </c>
      <c r="D293" s="84">
        <v>0</v>
      </c>
      <c r="E293" s="85">
        <v>2001658.64</v>
      </c>
      <c r="F293" s="85">
        <v>1443735</v>
      </c>
      <c r="G293" s="85">
        <v>1443735</v>
      </c>
      <c r="H293" s="86">
        <f t="shared" si="48"/>
        <v>2001658.64</v>
      </c>
      <c r="I293" s="45"/>
    </row>
    <row r="294" spans="1:9" ht="49.5" customHeight="1" outlineLevel="2" x14ac:dyDescent="0.25">
      <c r="A294" s="3" t="s">
        <v>568</v>
      </c>
      <c r="B294" s="4" t="s">
        <v>192</v>
      </c>
      <c r="C294" s="4" t="s">
        <v>569</v>
      </c>
      <c r="D294" s="84">
        <v>19877604.010000002</v>
      </c>
      <c r="E294" s="85">
        <v>0</v>
      </c>
      <c r="F294" s="85">
        <v>0</v>
      </c>
      <c r="G294" s="85">
        <v>0</v>
      </c>
      <c r="H294" s="86">
        <f t="shared" si="48"/>
        <v>0</v>
      </c>
      <c r="I294" s="45"/>
    </row>
    <row r="295" spans="1:9" ht="25.5" outlineLevel="2" x14ac:dyDescent="0.25">
      <c r="A295" s="3" t="s">
        <v>421</v>
      </c>
      <c r="B295" s="4" t="s">
        <v>192</v>
      </c>
      <c r="C295" s="4" t="s">
        <v>203</v>
      </c>
      <c r="D295" s="84">
        <v>16550151.18</v>
      </c>
      <c r="E295" s="85">
        <v>1000000</v>
      </c>
      <c r="F295" s="85">
        <v>1000000</v>
      </c>
      <c r="G295" s="85">
        <v>1000000</v>
      </c>
      <c r="H295" s="86">
        <f t="shared" si="48"/>
        <v>1000000</v>
      </c>
      <c r="I295" s="45"/>
    </row>
    <row r="296" spans="1:9" ht="39" customHeight="1" outlineLevel="2" x14ac:dyDescent="0.25">
      <c r="A296" s="3" t="s">
        <v>302</v>
      </c>
      <c r="B296" s="4" t="s">
        <v>192</v>
      </c>
      <c r="C296" s="4" t="s">
        <v>204</v>
      </c>
      <c r="D296" s="84">
        <v>646027.24</v>
      </c>
      <c r="E296" s="85">
        <v>261000</v>
      </c>
      <c r="F296" s="85">
        <v>205801</v>
      </c>
      <c r="G296" s="85">
        <v>205801</v>
      </c>
      <c r="H296" s="86">
        <f t="shared" si="48"/>
        <v>261000</v>
      </c>
      <c r="I296" s="45"/>
    </row>
    <row r="297" spans="1:9" ht="51" outlineLevel="2" x14ac:dyDescent="0.25">
      <c r="A297" s="3" t="s">
        <v>570</v>
      </c>
      <c r="B297" s="4" t="s">
        <v>192</v>
      </c>
      <c r="C297" s="4" t="s">
        <v>571</v>
      </c>
      <c r="D297" s="84">
        <v>21075637.559999999</v>
      </c>
      <c r="E297" s="85">
        <v>0</v>
      </c>
      <c r="F297" s="85">
        <v>0</v>
      </c>
      <c r="G297" s="85">
        <v>0</v>
      </c>
      <c r="H297" s="86">
        <f t="shared" si="48"/>
        <v>0</v>
      </c>
      <c r="I297" s="45"/>
    </row>
    <row r="298" spans="1:9" ht="25.5" outlineLevel="2" x14ac:dyDescent="0.25">
      <c r="A298" s="3" t="s">
        <v>328</v>
      </c>
      <c r="B298" s="4" t="s">
        <v>192</v>
      </c>
      <c r="C298" s="4" t="s">
        <v>205</v>
      </c>
      <c r="D298" s="84">
        <v>0</v>
      </c>
      <c r="E298" s="85">
        <v>16065856.800000001</v>
      </c>
      <c r="F298" s="85">
        <v>12000000</v>
      </c>
      <c r="G298" s="85">
        <v>12000000</v>
      </c>
      <c r="H298" s="86">
        <f t="shared" si="48"/>
        <v>16065856.800000001</v>
      </c>
      <c r="I298" s="45"/>
    </row>
    <row r="299" spans="1:9" ht="25.5" outlineLevel="2" x14ac:dyDescent="0.25">
      <c r="A299" s="3" t="s">
        <v>329</v>
      </c>
      <c r="B299" s="4" t="s">
        <v>192</v>
      </c>
      <c r="C299" s="4" t="s">
        <v>206</v>
      </c>
      <c r="D299" s="84">
        <v>0</v>
      </c>
      <c r="E299" s="85">
        <v>255800</v>
      </c>
      <c r="F299" s="85">
        <v>191835</v>
      </c>
      <c r="G299" s="85">
        <v>191835</v>
      </c>
      <c r="H299" s="86">
        <f t="shared" si="48"/>
        <v>255800</v>
      </c>
      <c r="I299" s="45"/>
    </row>
    <row r="300" spans="1:9" ht="25.5" outlineLevel="2" x14ac:dyDescent="0.25">
      <c r="A300" s="3" t="s">
        <v>330</v>
      </c>
      <c r="B300" s="4" t="s">
        <v>192</v>
      </c>
      <c r="C300" s="4" t="s">
        <v>207</v>
      </c>
      <c r="D300" s="84">
        <v>0</v>
      </c>
      <c r="E300" s="85">
        <v>431761.82</v>
      </c>
      <c r="F300" s="85">
        <v>323820</v>
      </c>
      <c r="G300" s="85">
        <v>323820</v>
      </c>
      <c r="H300" s="86">
        <f t="shared" si="48"/>
        <v>431761.82</v>
      </c>
      <c r="I300" s="45"/>
    </row>
    <row r="301" spans="1:9" ht="25.5" outlineLevel="2" x14ac:dyDescent="0.25">
      <c r="A301" s="3" t="s">
        <v>331</v>
      </c>
      <c r="B301" s="4" t="s">
        <v>192</v>
      </c>
      <c r="C301" s="4" t="s">
        <v>208</v>
      </c>
      <c r="D301" s="84">
        <v>0</v>
      </c>
      <c r="E301" s="85">
        <v>2571335.38</v>
      </c>
      <c r="F301" s="85">
        <v>1809922.5</v>
      </c>
      <c r="G301" s="85">
        <v>1809922.5</v>
      </c>
      <c r="H301" s="86">
        <f t="shared" si="48"/>
        <v>2571335.38</v>
      </c>
      <c r="I301" s="45"/>
    </row>
    <row r="302" spans="1:9" ht="51" outlineLevel="2" x14ac:dyDescent="0.25">
      <c r="A302" s="3" t="s">
        <v>302</v>
      </c>
      <c r="B302" s="4" t="s">
        <v>192</v>
      </c>
      <c r="C302" s="4" t="s">
        <v>209</v>
      </c>
      <c r="D302" s="84">
        <v>0</v>
      </c>
      <c r="E302" s="85">
        <v>122000</v>
      </c>
      <c r="F302" s="85">
        <v>13484.4</v>
      </c>
      <c r="G302" s="85">
        <v>13484.4</v>
      </c>
      <c r="H302" s="86">
        <f t="shared" si="48"/>
        <v>122000</v>
      </c>
      <c r="I302" s="45"/>
    </row>
    <row r="303" spans="1:9" ht="25.5" outlineLevel="2" x14ac:dyDescent="0.25">
      <c r="A303" s="3" t="s">
        <v>328</v>
      </c>
      <c r="B303" s="4" t="s">
        <v>192</v>
      </c>
      <c r="C303" s="4" t="s">
        <v>210</v>
      </c>
      <c r="D303" s="84">
        <v>0</v>
      </c>
      <c r="E303" s="85">
        <v>13357139</v>
      </c>
      <c r="F303" s="85">
        <v>9550000</v>
      </c>
      <c r="G303" s="85">
        <v>9550000</v>
      </c>
      <c r="H303" s="86">
        <f t="shared" si="48"/>
        <v>13357139</v>
      </c>
      <c r="I303" s="45"/>
    </row>
    <row r="304" spans="1:9" ht="25.5" outlineLevel="2" x14ac:dyDescent="0.25">
      <c r="A304" s="3" t="s">
        <v>329</v>
      </c>
      <c r="B304" s="4" t="s">
        <v>192</v>
      </c>
      <c r="C304" s="4" t="s">
        <v>211</v>
      </c>
      <c r="D304" s="84">
        <v>0</v>
      </c>
      <c r="E304" s="85">
        <v>812862.29</v>
      </c>
      <c r="F304" s="85">
        <v>508038.9</v>
      </c>
      <c r="G304" s="85">
        <v>508038.9</v>
      </c>
      <c r="H304" s="86">
        <f t="shared" si="48"/>
        <v>812862.29</v>
      </c>
      <c r="I304" s="45"/>
    </row>
    <row r="305" spans="1:9" ht="25.5" outlineLevel="2" x14ac:dyDescent="0.25">
      <c r="A305" s="3" t="s">
        <v>330</v>
      </c>
      <c r="B305" s="4" t="s">
        <v>192</v>
      </c>
      <c r="C305" s="4" t="s">
        <v>212</v>
      </c>
      <c r="D305" s="84">
        <v>0</v>
      </c>
      <c r="E305" s="85">
        <v>1957163.49</v>
      </c>
      <c r="F305" s="85">
        <v>1419422.7</v>
      </c>
      <c r="G305" s="85">
        <v>1419422.7</v>
      </c>
      <c r="H305" s="86">
        <f t="shared" si="48"/>
        <v>1957163.49</v>
      </c>
      <c r="I305" s="45"/>
    </row>
    <row r="306" spans="1:9" ht="25.5" outlineLevel="2" x14ac:dyDescent="0.25">
      <c r="A306" s="3" t="s">
        <v>331</v>
      </c>
      <c r="B306" s="4" t="s">
        <v>192</v>
      </c>
      <c r="C306" s="4" t="s">
        <v>213</v>
      </c>
      <c r="D306" s="84">
        <v>0</v>
      </c>
      <c r="E306" s="85">
        <v>600125.4</v>
      </c>
      <c r="F306" s="85">
        <v>600125.4</v>
      </c>
      <c r="G306" s="85">
        <v>600125.4</v>
      </c>
      <c r="H306" s="86">
        <f t="shared" si="48"/>
        <v>600125.4</v>
      </c>
      <c r="I306" s="45"/>
    </row>
    <row r="307" spans="1:9" ht="51" outlineLevel="2" x14ac:dyDescent="0.25">
      <c r="A307" s="3" t="s">
        <v>302</v>
      </c>
      <c r="B307" s="4" t="s">
        <v>192</v>
      </c>
      <c r="C307" s="4" t="s">
        <v>214</v>
      </c>
      <c r="D307" s="84">
        <v>0</v>
      </c>
      <c r="E307" s="85">
        <v>500000</v>
      </c>
      <c r="F307" s="85">
        <v>424450.59</v>
      </c>
      <c r="G307" s="85">
        <v>424450.59</v>
      </c>
      <c r="H307" s="86">
        <f t="shared" si="48"/>
        <v>500000</v>
      </c>
      <c r="I307" s="45"/>
    </row>
    <row r="308" spans="1:9" ht="25.5" outlineLevel="2" x14ac:dyDescent="0.25">
      <c r="A308" s="3" t="s">
        <v>328</v>
      </c>
      <c r="B308" s="4" t="s">
        <v>192</v>
      </c>
      <c r="C308" s="4" t="s">
        <v>215</v>
      </c>
      <c r="D308" s="84">
        <v>0</v>
      </c>
      <c r="E308" s="85">
        <v>8297190</v>
      </c>
      <c r="F308" s="85">
        <v>6471097.29</v>
      </c>
      <c r="G308" s="85">
        <v>6471097.29</v>
      </c>
      <c r="H308" s="86">
        <f t="shared" si="48"/>
        <v>8297190</v>
      </c>
      <c r="I308" s="45"/>
    </row>
    <row r="309" spans="1:9" ht="25.5" outlineLevel="2" x14ac:dyDescent="0.25">
      <c r="A309" s="3" t="s">
        <v>329</v>
      </c>
      <c r="B309" s="4" t="s">
        <v>192</v>
      </c>
      <c r="C309" s="4" t="s">
        <v>216</v>
      </c>
      <c r="D309" s="84">
        <v>0</v>
      </c>
      <c r="E309" s="85">
        <v>69300</v>
      </c>
      <c r="F309" s="85">
        <v>48100</v>
      </c>
      <c r="G309" s="85">
        <v>48100</v>
      </c>
      <c r="H309" s="86">
        <f t="shared" si="48"/>
        <v>69300</v>
      </c>
      <c r="I309" s="45"/>
    </row>
    <row r="310" spans="1:9" ht="25.5" outlineLevel="2" x14ac:dyDescent="0.25">
      <c r="A310" s="3" t="s">
        <v>330</v>
      </c>
      <c r="B310" s="4" t="s">
        <v>192</v>
      </c>
      <c r="C310" s="4" t="s">
        <v>217</v>
      </c>
      <c r="D310" s="84">
        <v>0</v>
      </c>
      <c r="E310" s="85">
        <v>220500</v>
      </c>
      <c r="F310" s="85">
        <v>183900</v>
      </c>
      <c r="G310" s="85">
        <v>183900</v>
      </c>
      <c r="H310" s="86">
        <f t="shared" si="48"/>
        <v>220500</v>
      </c>
      <c r="I310" s="45"/>
    </row>
    <row r="311" spans="1:9" ht="25.5" outlineLevel="2" x14ac:dyDescent="0.25">
      <c r="A311" s="3" t="s">
        <v>331</v>
      </c>
      <c r="B311" s="4" t="s">
        <v>192</v>
      </c>
      <c r="C311" s="4" t="s">
        <v>218</v>
      </c>
      <c r="D311" s="84">
        <v>0</v>
      </c>
      <c r="E311" s="85">
        <v>950010</v>
      </c>
      <c r="F311" s="85">
        <v>660530</v>
      </c>
      <c r="G311" s="85">
        <v>660530</v>
      </c>
      <c r="H311" s="86">
        <f t="shared" si="48"/>
        <v>950010</v>
      </c>
      <c r="I311" s="45"/>
    </row>
    <row r="312" spans="1:9" ht="38.25" outlineLevel="2" x14ac:dyDescent="0.25">
      <c r="A312" s="3" t="s">
        <v>416</v>
      </c>
      <c r="B312" s="4" t="s">
        <v>192</v>
      </c>
      <c r="C312" s="4" t="s">
        <v>219</v>
      </c>
      <c r="D312" s="84">
        <v>296000</v>
      </c>
      <c r="E312" s="85">
        <v>153000</v>
      </c>
      <c r="F312" s="85">
        <v>0</v>
      </c>
      <c r="G312" s="85">
        <v>0</v>
      </c>
      <c r="H312" s="86">
        <f t="shared" si="48"/>
        <v>153000</v>
      </c>
      <c r="I312" s="45"/>
    </row>
    <row r="313" spans="1:9" x14ac:dyDescent="0.25">
      <c r="A313" s="7" t="s">
        <v>486</v>
      </c>
      <c r="B313" s="8" t="s">
        <v>220</v>
      </c>
      <c r="C313" s="8" t="s">
        <v>5</v>
      </c>
      <c r="D313" s="80">
        <f t="shared" ref="D313:H313" si="49">SUM(D314+D350)</f>
        <v>234673115.13999999</v>
      </c>
      <c r="E313" s="80">
        <f t="shared" si="49"/>
        <v>247071467.18000001</v>
      </c>
      <c r="F313" s="80">
        <f t="shared" si="49"/>
        <v>168726721.51000002</v>
      </c>
      <c r="G313" s="80">
        <f t="shared" si="49"/>
        <v>168726721.51000002</v>
      </c>
      <c r="H313" s="81">
        <f t="shared" si="49"/>
        <v>247071467.18000001</v>
      </c>
      <c r="I313" s="45"/>
    </row>
    <row r="314" spans="1:9" outlineLevel="1" x14ac:dyDescent="0.25">
      <c r="A314" s="19" t="s">
        <v>470</v>
      </c>
      <c r="B314" s="6" t="s">
        <v>221</v>
      </c>
      <c r="C314" s="6" t="s">
        <v>5</v>
      </c>
      <c r="D314" s="94">
        <f>SUM(D315:D349)</f>
        <v>178517890.18999997</v>
      </c>
      <c r="E314" s="94">
        <f t="shared" ref="E314:H314" si="50">SUM(E315:E349)</f>
        <v>203770842.55000001</v>
      </c>
      <c r="F314" s="94">
        <f t="shared" si="50"/>
        <v>137778033.55000001</v>
      </c>
      <c r="G314" s="94">
        <f t="shared" si="50"/>
        <v>137778033.55000001</v>
      </c>
      <c r="H314" s="95">
        <f t="shared" si="50"/>
        <v>203770842.55000001</v>
      </c>
      <c r="I314" s="45"/>
    </row>
    <row r="315" spans="1:9" ht="25.5" outlineLevel="1" x14ac:dyDescent="0.25">
      <c r="A315" s="13" t="s">
        <v>422</v>
      </c>
      <c r="B315" s="18" t="s">
        <v>221</v>
      </c>
      <c r="C315" s="20" t="s">
        <v>572</v>
      </c>
      <c r="D315" s="96">
        <v>100400</v>
      </c>
      <c r="E315" s="97">
        <v>0</v>
      </c>
      <c r="F315" s="84">
        <v>0</v>
      </c>
      <c r="G315" s="84">
        <v>0</v>
      </c>
      <c r="H315" s="86">
        <f t="shared" ref="H315:H349" si="51">E315</f>
        <v>0</v>
      </c>
      <c r="I315" s="45"/>
    </row>
    <row r="316" spans="1:9" ht="25.5" outlineLevel="1" x14ac:dyDescent="0.25">
      <c r="A316" s="13" t="s">
        <v>423</v>
      </c>
      <c r="B316" s="18" t="s">
        <v>221</v>
      </c>
      <c r="C316" s="20" t="s">
        <v>573</v>
      </c>
      <c r="D316" s="96">
        <v>256800</v>
      </c>
      <c r="E316" s="97">
        <v>0</v>
      </c>
      <c r="F316" s="84">
        <v>0</v>
      </c>
      <c r="G316" s="84">
        <v>0</v>
      </c>
      <c r="H316" s="86">
        <f t="shared" si="51"/>
        <v>0</v>
      </c>
      <c r="I316" s="45"/>
    </row>
    <row r="317" spans="1:9" ht="25.5" outlineLevel="2" x14ac:dyDescent="0.25">
      <c r="A317" s="14" t="s">
        <v>422</v>
      </c>
      <c r="B317" s="4" t="s">
        <v>221</v>
      </c>
      <c r="C317" s="4" t="s">
        <v>222</v>
      </c>
      <c r="D317" s="91">
        <v>0</v>
      </c>
      <c r="E317" s="85">
        <v>274400</v>
      </c>
      <c r="F317" s="85">
        <v>0</v>
      </c>
      <c r="G317" s="85">
        <v>0</v>
      </c>
      <c r="H317" s="86">
        <f t="shared" si="51"/>
        <v>274400</v>
      </c>
      <c r="I317" s="45"/>
    </row>
    <row r="318" spans="1:9" ht="25.5" outlineLevel="2" x14ac:dyDescent="0.25">
      <c r="A318" s="3" t="s">
        <v>423</v>
      </c>
      <c r="B318" s="4" t="s">
        <v>221</v>
      </c>
      <c r="C318" s="4" t="s">
        <v>223</v>
      </c>
      <c r="D318" s="84">
        <v>0</v>
      </c>
      <c r="E318" s="85">
        <v>577700</v>
      </c>
      <c r="F318" s="85">
        <v>324000</v>
      </c>
      <c r="G318" s="85">
        <v>324000</v>
      </c>
      <c r="H318" s="86">
        <f t="shared" si="51"/>
        <v>577700</v>
      </c>
      <c r="I318" s="45"/>
    </row>
    <row r="319" spans="1:9" ht="51" outlineLevel="2" x14ac:dyDescent="0.25">
      <c r="A319" s="3" t="s">
        <v>302</v>
      </c>
      <c r="B319" s="4" t="s">
        <v>221</v>
      </c>
      <c r="C319" s="4" t="s">
        <v>224</v>
      </c>
      <c r="D319" s="84">
        <v>890582.66</v>
      </c>
      <c r="E319" s="85">
        <v>800000</v>
      </c>
      <c r="F319" s="85">
        <v>689118.58</v>
      </c>
      <c r="G319" s="85">
        <v>689118.58</v>
      </c>
      <c r="H319" s="86">
        <f t="shared" si="51"/>
        <v>800000</v>
      </c>
      <c r="I319" s="45"/>
    </row>
    <row r="320" spans="1:9" ht="51" outlineLevel="2" x14ac:dyDescent="0.25">
      <c r="A320" s="3" t="s">
        <v>396</v>
      </c>
      <c r="B320" s="4" t="s">
        <v>221</v>
      </c>
      <c r="C320" s="4" t="s">
        <v>225</v>
      </c>
      <c r="D320" s="84">
        <v>340217.07</v>
      </c>
      <c r="E320" s="85">
        <v>3123990.84</v>
      </c>
      <c r="F320" s="85">
        <v>2568002</v>
      </c>
      <c r="G320" s="85">
        <v>2568002</v>
      </c>
      <c r="H320" s="86">
        <f t="shared" si="51"/>
        <v>3123990.84</v>
      </c>
      <c r="I320" s="45"/>
    </row>
    <row r="321" spans="1:9" outlineLevel="2" x14ac:dyDescent="0.25">
      <c r="A321" s="3" t="s">
        <v>424</v>
      </c>
      <c r="B321" s="4" t="s">
        <v>221</v>
      </c>
      <c r="C321" s="4" t="s">
        <v>226</v>
      </c>
      <c r="D321" s="84">
        <v>824248.47</v>
      </c>
      <c r="E321" s="85">
        <v>586042.51</v>
      </c>
      <c r="F321" s="85">
        <v>279648.87</v>
      </c>
      <c r="G321" s="85">
        <v>279648.87</v>
      </c>
      <c r="H321" s="86">
        <f t="shared" si="51"/>
        <v>586042.51</v>
      </c>
      <c r="I321" s="45"/>
    </row>
    <row r="322" spans="1:9" ht="38.25" outlineLevel="2" x14ac:dyDescent="0.25">
      <c r="A322" s="3" t="s">
        <v>398</v>
      </c>
      <c r="B322" s="4" t="s">
        <v>221</v>
      </c>
      <c r="C322" s="4" t="s">
        <v>227</v>
      </c>
      <c r="D322" s="84">
        <v>216610.21</v>
      </c>
      <c r="E322" s="85">
        <v>1780233.4</v>
      </c>
      <c r="F322" s="85">
        <v>1463398</v>
      </c>
      <c r="G322" s="85">
        <v>1463398</v>
      </c>
      <c r="H322" s="86">
        <f t="shared" si="51"/>
        <v>1780233.4</v>
      </c>
      <c r="I322" s="45"/>
    </row>
    <row r="323" spans="1:9" ht="51" outlineLevel="2" x14ac:dyDescent="0.25">
      <c r="A323" s="3" t="s">
        <v>574</v>
      </c>
      <c r="B323" s="4" t="s">
        <v>221</v>
      </c>
      <c r="C323" s="4" t="s">
        <v>575</v>
      </c>
      <c r="D323" s="84">
        <v>62443951</v>
      </c>
      <c r="E323" s="85">
        <v>0</v>
      </c>
      <c r="F323" s="85">
        <v>0</v>
      </c>
      <c r="G323" s="85">
        <v>0</v>
      </c>
      <c r="H323" s="86">
        <f t="shared" si="51"/>
        <v>0</v>
      </c>
      <c r="I323" s="45"/>
    </row>
    <row r="324" spans="1:9" ht="25.5" outlineLevel="2" x14ac:dyDescent="0.25">
      <c r="A324" s="3" t="s">
        <v>328</v>
      </c>
      <c r="B324" s="4" t="s">
        <v>221</v>
      </c>
      <c r="C324" s="4" t="s">
        <v>228</v>
      </c>
      <c r="D324" s="84">
        <v>0</v>
      </c>
      <c r="E324" s="85">
        <v>52962145.359999999</v>
      </c>
      <c r="F324" s="85">
        <v>37137500</v>
      </c>
      <c r="G324" s="85">
        <v>37137500</v>
      </c>
      <c r="H324" s="86">
        <f t="shared" si="51"/>
        <v>52962145.359999999</v>
      </c>
      <c r="I324" s="45"/>
    </row>
    <row r="325" spans="1:9" ht="25.5" outlineLevel="2" x14ac:dyDescent="0.25">
      <c r="A325" s="3" t="s">
        <v>329</v>
      </c>
      <c r="B325" s="4" t="s">
        <v>221</v>
      </c>
      <c r="C325" s="4" t="s">
        <v>229</v>
      </c>
      <c r="D325" s="84">
        <v>0</v>
      </c>
      <c r="E325" s="85">
        <v>4295646</v>
      </c>
      <c r="F325" s="85">
        <v>2732800</v>
      </c>
      <c r="G325" s="85">
        <v>2732800</v>
      </c>
      <c r="H325" s="86">
        <f t="shared" si="51"/>
        <v>4295646</v>
      </c>
      <c r="I325" s="45"/>
    </row>
    <row r="326" spans="1:9" ht="25.5" outlineLevel="2" x14ac:dyDescent="0.25">
      <c r="A326" s="3" t="s">
        <v>330</v>
      </c>
      <c r="B326" s="4" t="s">
        <v>221</v>
      </c>
      <c r="C326" s="4" t="s">
        <v>230</v>
      </c>
      <c r="D326" s="84">
        <v>0</v>
      </c>
      <c r="E326" s="85">
        <v>4207700</v>
      </c>
      <c r="F326" s="85">
        <v>2852632.78</v>
      </c>
      <c r="G326" s="85">
        <v>2852632.78</v>
      </c>
      <c r="H326" s="86">
        <f t="shared" si="51"/>
        <v>4207700</v>
      </c>
      <c r="I326" s="45"/>
    </row>
    <row r="327" spans="1:9" ht="25.5" outlineLevel="2" x14ac:dyDescent="0.25">
      <c r="A327" s="3" t="s">
        <v>331</v>
      </c>
      <c r="B327" s="4" t="s">
        <v>221</v>
      </c>
      <c r="C327" s="4" t="s">
        <v>231</v>
      </c>
      <c r="D327" s="84">
        <v>0</v>
      </c>
      <c r="E327" s="85">
        <v>2946985.04</v>
      </c>
      <c r="F327" s="85">
        <v>2317000</v>
      </c>
      <c r="G327" s="85">
        <v>2317000</v>
      </c>
      <c r="H327" s="86">
        <f t="shared" si="51"/>
        <v>2946985.04</v>
      </c>
      <c r="I327" s="45"/>
    </row>
    <row r="328" spans="1:9" outlineLevel="2" x14ac:dyDescent="0.25">
      <c r="A328" s="3" t="s">
        <v>333</v>
      </c>
      <c r="B328" s="4" t="s">
        <v>221</v>
      </c>
      <c r="C328" s="4" t="s">
        <v>576</v>
      </c>
      <c r="D328" s="84">
        <v>387000</v>
      </c>
      <c r="E328" s="85">
        <v>0</v>
      </c>
      <c r="F328" s="85">
        <v>0</v>
      </c>
      <c r="G328" s="85">
        <v>0</v>
      </c>
      <c r="H328" s="86">
        <f t="shared" si="51"/>
        <v>0</v>
      </c>
      <c r="I328" s="45"/>
    </row>
    <row r="329" spans="1:9" ht="51" outlineLevel="2" x14ac:dyDescent="0.25">
      <c r="A329" s="3" t="s">
        <v>302</v>
      </c>
      <c r="B329" s="4" t="s">
        <v>221</v>
      </c>
      <c r="C329" s="4" t="s">
        <v>232</v>
      </c>
      <c r="D329" s="84">
        <v>844454.29</v>
      </c>
      <c r="E329" s="85">
        <v>1170000</v>
      </c>
      <c r="F329" s="85">
        <v>742906.32</v>
      </c>
      <c r="G329" s="85">
        <v>742906.32</v>
      </c>
      <c r="H329" s="86">
        <f t="shared" si="51"/>
        <v>1170000</v>
      </c>
      <c r="I329" s="45"/>
    </row>
    <row r="330" spans="1:9" ht="51" outlineLevel="2" x14ac:dyDescent="0.25">
      <c r="A330" s="3" t="s">
        <v>396</v>
      </c>
      <c r="B330" s="4" t="s">
        <v>221</v>
      </c>
      <c r="C330" s="4" t="s">
        <v>233</v>
      </c>
      <c r="D330" s="84">
        <v>595278.32999999996</v>
      </c>
      <c r="E330" s="85">
        <v>5147732.93</v>
      </c>
      <c r="F330" s="85">
        <v>3835437</v>
      </c>
      <c r="G330" s="85">
        <v>3835437</v>
      </c>
      <c r="H330" s="86">
        <f t="shared" si="51"/>
        <v>5147732.93</v>
      </c>
      <c r="I330" s="45"/>
    </row>
    <row r="331" spans="1:9" ht="38.25" outlineLevel="2" x14ac:dyDescent="0.25">
      <c r="A331" s="3" t="s">
        <v>398</v>
      </c>
      <c r="B331" s="4" t="s">
        <v>221</v>
      </c>
      <c r="C331" s="4" t="s">
        <v>234</v>
      </c>
      <c r="D331" s="84">
        <v>378990.57</v>
      </c>
      <c r="E331" s="85">
        <v>2933480.47</v>
      </c>
      <c r="F331" s="85">
        <v>2185912</v>
      </c>
      <c r="G331" s="85">
        <v>2185912</v>
      </c>
      <c r="H331" s="86">
        <f t="shared" si="51"/>
        <v>2933480.47</v>
      </c>
      <c r="I331" s="45"/>
    </row>
    <row r="332" spans="1:9" ht="51" outlineLevel="2" x14ac:dyDescent="0.25">
      <c r="A332" s="3" t="s">
        <v>577</v>
      </c>
      <c r="B332" s="4" t="s">
        <v>221</v>
      </c>
      <c r="C332" s="4" t="s">
        <v>578</v>
      </c>
      <c r="D332" s="84">
        <v>89492290.519999996</v>
      </c>
      <c r="E332" s="85">
        <v>0</v>
      </c>
      <c r="F332" s="85">
        <v>0</v>
      </c>
      <c r="G332" s="85">
        <v>0</v>
      </c>
      <c r="H332" s="86">
        <f t="shared" si="51"/>
        <v>0</v>
      </c>
      <c r="I332" s="45"/>
    </row>
    <row r="333" spans="1:9" ht="25.5" outlineLevel="2" x14ac:dyDescent="0.25">
      <c r="A333" s="3" t="s">
        <v>328</v>
      </c>
      <c r="B333" s="4" t="s">
        <v>221</v>
      </c>
      <c r="C333" s="4" t="s">
        <v>235</v>
      </c>
      <c r="D333" s="84">
        <v>0</v>
      </c>
      <c r="E333" s="85">
        <v>67692996.599999994</v>
      </c>
      <c r="F333" s="85">
        <v>49300800</v>
      </c>
      <c r="G333" s="85">
        <v>49300800</v>
      </c>
      <c r="H333" s="86">
        <f t="shared" si="51"/>
        <v>67692996.599999994</v>
      </c>
      <c r="I333" s="45"/>
    </row>
    <row r="334" spans="1:9" ht="25.5" outlineLevel="2" x14ac:dyDescent="0.25">
      <c r="A334" s="3" t="s">
        <v>329</v>
      </c>
      <c r="B334" s="4" t="s">
        <v>221</v>
      </c>
      <c r="C334" s="4" t="s">
        <v>236</v>
      </c>
      <c r="D334" s="84">
        <v>0</v>
      </c>
      <c r="E334" s="85">
        <v>6404702</v>
      </c>
      <c r="F334" s="85">
        <v>3927700</v>
      </c>
      <c r="G334" s="85">
        <v>3927700</v>
      </c>
      <c r="H334" s="86">
        <f t="shared" si="51"/>
        <v>6404702</v>
      </c>
      <c r="I334" s="45"/>
    </row>
    <row r="335" spans="1:9" ht="25.5" outlineLevel="2" x14ac:dyDescent="0.25">
      <c r="A335" s="3" t="s">
        <v>330</v>
      </c>
      <c r="B335" s="4" t="s">
        <v>221</v>
      </c>
      <c r="C335" s="4" t="s">
        <v>237</v>
      </c>
      <c r="D335" s="84">
        <v>0</v>
      </c>
      <c r="E335" s="85">
        <v>6714300</v>
      </c>
      <c r="F335" s="85">
        <v>4362400</v>
      </c>
      <c r="G335" s="85">
        <v>4362400</v>
      </c>
      <c r="H335" s="86">
        <f t="shared" si="51"/>
        <v>6714300</v>
      </c>
      <c r="I335" s="45"/>
    </row>
    <row r="336" spans="1:9" ht="25.5" outlineLevel="2" x14ac:dyDescent="0.25">
      <c r="A336" s="3" t="s">
        <v>331</v>
      </c>
      <c r="B336" s="4" t="s">
        <v>221</v>
      </c>
      <c r="C336" s="4" t="s">
        <v>238</v>
      </c>
      <c r="D336" s="84">
        <v>0</v>
      </c>
      <c r="E336" s="85">
        <v>10809163</v>
      </c>
      <c r="F336" s="85">
        <v>5808100</v>
      </c>
      <c r="G336" s="85">
        <v>5808100</v>
      </c>
      <c r="H336" s="86">
        <f t="shared" si="51"/>
        <v>10809163</v>
      </c>
      <c r="I336" s="45"/>
    </row>
    <row r="337" spans="1:9" ht="25.5" outlineLevel="2" x14ac:dyDescent="0.25">
      <c r="A337" s="3" t="s">
        <v>334</v>
      </c>
      <c r="B337" s="4" t="s">
        <v>221</v>
      </c>
      <c r="C337" s="4" t="s">
        <v>239</v>
      </c>
      <c r="D337" s="84">
        <v>2202399</v>
      </c>
      <c r="E337" s="85">
        <v>3499000</v>
      </c>
      <c r="F337" s="85">
        <v>2825000</v>
      </c>
      <c r="G337" s="85">
        <v>2825000</v>
      </c>
      <c r="H337" s="86">
        <f t="shared" si="51"/>
        <v>3499000</v>
      </c>
      <c r="I337" s="45"/>
    </row>
    <row r="338" spans="1:9" ht="25.5" outlineLevel="2" x14ac:dyDescent="0.25">
      <c r="A338" s="9" t="s">
        <v>579</v>
      </c>
      <c r="B338" s="10" t="s">
        <v>221</v>
      </c>
      <c r="C338" s="10" t="s">
        <v>580</v>
      </c>
      <c r="D338" s="93">
        <v>323000</v>
      </c>
      <c r="E338" s="85">
        <v>0</v>
      </c>
      <c r="F338" s="85">
        <v>0</v>
      </c>
      <c r="G338" s="85">
        <v>0</v>
      </c>
      <c r="H338" s="86">
        <f t="shared" si="51"/>
        <v>0</v>
      </c>
      <c r="I338" s="45"/>
    </row>
    <row r="339" spans="1:9" outlineLevel="2" x14ac:dyDescent="0.25">
      <c r="A339" s="3" t="s">
        <v>333</v>
      </c>
      <c r="B339" s="4" t="s">
        <v>221</v>
      </c>
      <c r="C339" s="4" t="s">
        <v>240</v>
      </c>
      <c r="D339" s="84">
        <v>1970982.48</v>
      </c>
      <c r="E339" s="85">
        <v>7000000</v>
      </c>
      <c r="F339" s="85">
        <v>394931</v>
      </c>
      <c r="G339" s="85">
        <v>394931</v>
      </c>
      <c r="H339" s="86">
        <f t="shared" si="51"/>
        <v>7000000</v>
      </c>
      <c r="I339" s="45"/>
    </row>
    <row r="340" spans="1:9" ht="51" outlineLevel="2" x14ac:dyDescent="0.25">
      <c r="A340" s="3" t="s">
        <v>302</v>
      </c>
      <c r="B340" s="4" t="s">
        <v>221</v>
      </c>
      <c r="C340" s="4" t="s">
        <v>241</v>
      </c>
      <c r="D340" s="84">
        <v>121506.64</v>
      </c>
      <c r="E340" s="85">
        <v>290000</v>
      </c>
      <c r="F340" s="85">
        <v>250000</v>
      </c>
      <c r="G340" s="85">
        <v>250000</v>
      </c>
      <c r="H340" s="86">
        <f t="shared" si="51"/>
        <v>290000</v>
      </c>
      <c r="I340" s="45"/>
    </row>
    <row r="341" spans="1:9" ht="51" outlineLevel="2" x14ac:dyDescent="0.25">
      <c r="A341" s="3" t="s">
        <v>396</v>
      </c>
      <c r="B341" s="4" t="s">
        <v>221</v>
      </c>
      <c r="C341" s="4" t="s">
        <v>242</v>
      </c>
      <c r="D341" s="84">
        <v>0</v>
      </c>
      <c r="E341" s="85">
        <v>914136.03</v>
      </c>
      <c r="F341" s="85">
        <v>639897</v>
      </c>
      <c r="G341" s="85">
        <v>639897</v>
      </c>
      <c r="H341" s="86">
        <f t="shared" si="51"/>
        <v>914136.03</v>
      </c>
      <c r="I341" s="45"/>
    </row>
    <row r="342" spans="1:9" ht="38.25" outlineLevel="2" x14ac:dyDescent="0.25">
      <c r="A342" s="3" t="s">
        <v>398</v>
      </c>
      <c r="B342" s="4" t="s">
        <v>221</v>
      </c>
      <c r="C342" s="4" t="s">
        <v>243</v>
      </c>
      <c r="D342" s="84">
        <v>0</v>
      </c>
      <c r="E342" s="85">
        <v>520928.37</v>
      </c>
      <c r="F342" s="85">
        <v>364650</v>
      </c>
      <c r="G342" s="85">
        <v>364650</v>
      </c>
      <c r="H342" s="86">
        <f t="shared" si="51"/>
        <v>520928.37</v>
      </c>
      <c r="I342" s="45"/>
    </row>
    <row r="343" spans="1:9" ht="51" outlineLevel="2" x14ac:dyDescent="0.25">
      <c r="A343" s="3" t="s">
        <v>581</v>
      </c>
      <c r="B343" s="4" t="s">
        <v>221</v>
      </c>
      <c r="C343" s="4" t="s">
        <v>582</v>
      </c>
      <c r="D343" s="84">
        <v>16236616.949999999</v>
      </c>
      <c r="E343" s="85">
        <v>0</v>
      </c>
      <c r="F343" s="85">
        <v>0</v>
      </c>
      <c r="G343" s="85">
        <v>0</v>
      </c>
      <c r="H343" s="86">
        <f t="shared" si="51"/>
        <v>0</v>
      </c>
      <c r="I343" s="45"/>
    </row>
    <row r="344" spans="1:9" ht="25.5" outlineLevel="2" x14ac:dyDescent="0.25">
      <c r="A344" s="3" t="s">
        <v>328</v>
      </c>
      <c r="B344" s="4" t="s">
        <v>221</v>
      </c>
      <c r="C344" s="4" t="s">
        <v>244</v>
      </c>
      <c r="D344" s="84">
        <v>0</v>
      </c>
      <c r="E344" s="85">
        <v>13026360</v>
      </c>
      <c r="F344" s="85">
        <v>9442400</v>
      </c>
      <c r="G344" s="85">
        <v>9442400</v>
      </c>
      <c r="H344" s="86">
        <f t="shared" si="51"/>
        <v>13026360</v>
      </c>
      <c r="I344" s="45"/>
    </row>
    <row r="345" spans="1:9" ht="25.5" outlineLevel="2" x14ac:dyDescent="0.25">
      <c r="A345" s="3" t="s">
        <v>329</v>
      </c>
      <c r="B345" s="4" t="s">
        <v>221</v>
      </c>
      <c r="C345" s="4" t="s">
        <v>245</v>
      </c>
      <c r="D345" s="84">
        <v>0</v>
      </c>
      <c r="E345" s="85">
        <v>1778400</v>
      </c>
      <c r="F345" s="85">
        <v>1275900</v>
      </c>
      <c r="G345" s="85">
        <v>1275900</v>
      </c>
      <c r="H345" s="86">
        <f t="shared" si="51"/>
        <v>1778400</v>
      </c>
      <c r="I345" s="45"/>
    </row>
    <row r="346" spans="1:9" ht="25.5" outlineLevel="2" x14ac:dyDescent="0.25">
      <c r="A346" s="3" t="s">
        <v>330</v>
      </c>
      <c r="B346" s="4" t="s">
        <v>221</v>
      </c>
      <c r="C346" s="4" t="s">
        <v>246</v>
      </c>
      <c r="D346" s="84">
        <v>0</v>
      </c>
      <c r="E346" s="85">
        <v>1316900</v>
      </c>
      <c r="F346" s="85">
        <v>957300</v>
      </c>
      <c r="G346" s="85">
        <v>957300</v>
      </c>
      <c r="H346" s="86">
        <f t="shared" si="51"/>
        <v>1316900</v>
      </c>
      <c r="I346" s="45"/>
    </row>
    <row r="347" spans="1:9" ht="25.5" outlineLevel="2" x14ac:dyDescent="0.25">
      <c r="A347" s="3" t="s">
        <v>331</v>
      </c>
      <c r="B347" s="4" t="s">
        <v>221</v>
      </c>
      <c r="C347" s="4" t="s">
        <v>247</v>
      </c>
      <c r="D347" s="84">
        <v>0</v>
      </c>
      <c r="E347" s="85">
        <v>1347900</v>
      </c>
      <c r="F347" s="85">
        <v>1100600</v>
      </c>
      <c r="G347" s="85">
        <v>1100600</v>
      </c>
      <c r="H347" s="86">
        <f t="shared" si="51"/>
        <v>1347900</v>
      </c>
      <c r="I347" s="45"/>
    </row>
    <row r="348" spans="1:9" ht="25.5" outlineLevel="2" x14ac:dyDescent="0.25">
      <c r="A348" s="3" t="s">
        <v>334</v>
      </c>
      <c r="B348" s="4" t="s">
        <v>221</v>
      </c>
      <c r="C348" s="4" t="s">
        <v>248</v>
      </c>
      <c r="D348" s="84">
        <v>0</v>
      </c>
      <c r="E348" s="85">
        <v>1650000</v>
      </c>
      <c r="F348" s="85">
        <v>0</v>
      </c>
      <c r="G348" s="85">
        <v>0</v>
      </c>
      <c r="H348" s="86">
        <f t="shared" si="51"/>
        <v>1650000</v>
      </c>
      <c r="I348" s="45"/>
    </row>
    <row r="349" spans="1:9" outlineLevel="2" x14ac:dyDescent="0.25">
      <c r="A349" s="3" t="s">
        <v>333</v>
      </c>
      <c r="B349" s="4" t="s">
        <v>221</v>
      </c>
      <c r="C349" s="4" t="s">
        <v>583</v>
      </c>
      <c r="D349" s="84">
        <v>892562</v>
      </c>
      <c r="E349" s="85">
        <v>0</v>
      </c>
      <c r="F349" s="85">
        <v>0</v>
      </c>
      <c r="G349" s="85">
        <v>0</v>
      </c>
      <c r="H349" s="86">
        <f t="shared" si="51"/>
        <v>0</v>
      </c>
      <c r="I349" s="45"/>
    </row>
    <row r="350" spans="1:9" outlineLevel="1" x14ac:dyDescent="0.25">
      <c r="A350" s="5" t="s">
        <v>471</v>
      </c>
      <c r="B350" s="6" t="s">
        <v>249</v>
      </c>
      <c r="C350" s="6" t="s">
        <v>5</v>
      </c>
      <c r="D350" s="82">
        <f>SUM(D351:D368)</f>
        <v>56155224.950000003</v>
      </c>
      <c r="E350" s="82">
        <f t="shared" ref="E350:H350" si="52">SUM(E351:E368)</f>
        <v>43300624.630000003</v>
      </c>
      <c r="F350" s="82">
        <f t="shared" si="52"/>
        <v>30948687.960000001</v>
      </c>
      <c r="G350" s="82">
        <f t="shared" si="52"/>
        <v>30948687.960000001</v>
      </c>
      <c r="H350" s="83">
        <f t="shared" si="52"/>
        <v>43300624.630000003</v>
      </c>
      <c r="I350" s="45"/>
    </row>
    <row r="351" spans="1:9" ht="38.25" outlineLevel="2" x14ac:dyDescent="0.25">
      <c r="A351" s="3" t="s">
        <v>416</v>
      </c>
      <c r="B351" s="4" t="s">
        <v>249</v>
      </c>
      <c r="C351" s="4" t="s">
        <v>250</v>
      </c>
      <c r="D351" s="84">
        <v>167000</v>
      </c>
      <c r="E351" s="85">
        <v>72000</v>
      </c>
      <c r="F351" s="85">
        <v>0</v>
      </c>
      <c r="G351" s="85">
        <v>0</v>
      </c>
      <c r="H351" s="86">
        <f t="shared" ref="H351:H368" si="53">E351</f>
        <v>72000</v>
      </c>
      <c r="I351" s="45"/>
    </row>
    <row r="352" spans="1:9" ht="38.25" outlineLevel="2" x14ac:dyDescent="0.25">
      <c r="A352" s="3" t="s">
        <v>416</v>
      </c>
      <c r="B352" s="4" t="s">
        <v>249</v>
      </c>
      <c r="C352" s="4" t="s">
        <v>251</v>
      </c>
      <c r="D352" s="84">
        <v>17000</v>
      </c>
      <c r="E352" s="85">
        <v>9000</v>
      </c>
      <c r="F352" s="85">
        <v>0</v>
      </c>
      <c r="G352" s="85">
        <v>0</v>
      </c>
      <c r="H352" s="86">
        <f t="shared" si="53"/>
        <v>9000</v>
      </c>
      <c r="I352" s="45"/>
    </row>
    <row r="353" spans="1:9" outlineLevel="2" x14ac:dyDescent="0.25">
      <c r="A353" s="3" t="s">
        <v>337</v>
      </c>
      <c r="B353" s="4" t="s">
        <v>249</v>
      </c>
      <c r="C353" s="4" t="s">
        <v>252</v>
      </c>
      <c r="D353" s="84">
        <v>0</v>
      </c>
      <c r="E353" s="85">
        <v>1665860</v>
      </c>
      <c r="F353" s="85">
        <v>1484000</v>
      </c>
      <c r="G353" s="85">
        <v>1484000</v>
      </c>
      <c r="H353" s="86">
        <f t="shared" si="53"/>
        <v>1665860</v>
      </c>
      <c r="I353" s="45"/>
    </row>
    <row r="354" spans="1:9" ht="51" outlineLevel="2" x14ac:dyDescent="0.25">
      <c r="A354" s="3" t="s">
        <v>302</v>
      </c>
      <c r="B354" s="4" t="s">
        <v>249</v>
      </c>
      <c r="C354" s="4" t="s">
        <v>253</v>
      </c>
      <c r="D354" s="84">
        <v>277101.05</v>
      </c>
      <c r="E354" s="85">
        <v>350000</v>
      </c>
      <c r="F354" s="85">
        <v>299025.40000000002</v>
      </c>
      <c r="G354" s="85">
        <v>299025.40000000002</v>
      </c>
      <c r="H354" s="86">
        <f t="shared" si="53"/>
        <v>350000</v>
      </c>
      <c r="I354" s="45"/>
    </row>
    <row r="355" spans="1:9" ht="51" outlineLevel="2" x14ac:dyDescent="0.25">
      <c r="A355" s="3" t="s">
        <v>396</v>
      </c>
      <c r="B355" s="4" t="s">
        <v>249</v>
      </c>
      <c r="C355" s="4" t="s">
        <v>584</v>
      </c>
      <c r="D355" s="84">
        <v>52296.61</v>
      </c>
      <c r="E355" s="85">
        <v>0</v>
      </c>
      <c r="F355" s="85">
        <v>0</v>
      </c>
      <c r="G355" s="85">
        <v>0</v>
      </c>
      <c r="H355" s="86">
        <f t="shared" si="53"/>
        <v>0</v>
      </c>
      <c r="I355" s="45"/>
    </row>
    <row r="356" spans="1:9" ht="51" outlineLevel="2" x14ac:dyDescent="0.25">
      <c r="A356" s="3" t="s">
        <v>508</v>
      </c>
      <c r="B356" s="4" t="s">
        <v>249</v>
      </c>
      <c r="C356" s="4" t="s">
        <v>585</v>
      </c>
      <c r="D356" s="84">
        <v>33295.199999999997</v>
      </c>
      <c r="E356" s="85">
        <v>0</v>
      </c>
      <c r="F356" s="85">
        <v>0</v>
      </c>
      <c r="G356" s="85">
        <v>0</v>
      </c>
      <c r="H356" s="86">
        <f t="shared" si="53"/>
        <v>0</v>
      </c>
      <c r="I356" s="45"/>
    </row>
    <row r="357" spans="1:9" ht="51" outlineLevel="2" x14ac:dyDescent="0.25">
      <c r="A357" s="9" t="s">
        <v>566</v>
      </c>
      <c r="B357" s="10" t="s">
        <v>249</v>
      </c>
      <c r="C357" s="10" t="s">
        <v>586</v>
      </c>
      <c r="D357" s="93">
        <v>17830900</v>
      </c>
      <c r="E357" s="85">
        <v>0</v>
      </c>
      <c r="F357" s="85">
        <v>0</v>
      </c>
      <c r="G357" s="85">
        <v>0</v>
      </c>
      <c r="H357" s="86">
        <f t="shared" si="53"/>
        <v>0</v>
      </c>
      <c r="I357" s="45"/>
    </row>
    <row r="358" spans="1:9" ht="25.5" outlineLevel="2" x14ac:dyDescent="0.25">
      <c r="A358" s="3" t="s">
        <v>328</v>
      </c>
      <c r="B358" s="4" t="s">
        <v>249</v>
      </c>
      <c r="C358" s="4" t="s">
        <v>254</v>
      </c>
      <c r="D358" s="84">
        <v>0</v>
      </c>
      <c r="E358" s="85">
        <v>16333778.630000001</v>
      </c>
      <c r="F358" s="85">
        <v>12011800</v>
      </c>
      <c r="G358" s="85">
        <v>12011800</v>
      </c>
      <c r="H358" s="86">
        <f t="shared" si="53"/>
        <v>16333778.630000001</v>
      </c>
      <c r="I358" s="45"/>
    </row>
    <row r="359" spans="1:9" ht="25.5" outlineLevel="2" x14ac:dyDescent="0.25">
      <c r="A359" s="3" t="s">
        <v>329</v>
      </c>
      <c r="B359" s="4" t="s">
        <v>249</v>
      </c>
      <c r="C359" s="4" t="s">
        <v>255</v>
      </c>
      <c r="D359" s="84">
        <v>0</v>
      </c>
      <c r="E359" s="85">
        <v>60000</v>
      </c>
      <c r="F359" s="85">
        <v>22500</v>
      </c>
      <c r="G359" s="85">
        <v>22500</v>
      </c>
      <c r="H359" s="86">
        <f t="shared" si="53"/>
        <v>60000</v>
      </c>
      <c r="I359" s="45"/>
    </row>
    <row r="360" spans="1:9" ht="25.5" outlineLevel="2" x14ac:dyDescent="0.25">
      <c r="A360" s="3" t="s">
        <v>331</v>
      </c>
      <c r="B360" s="4" t="s">
        <v>249</v>
      </c>
      <c r="C360" s="4" t="s">
        <v>256</v>
      </c>
      <c r="D360" s="84">
        <v>0</v>
      </c>
      <c r="E360" s="85">
        <v>1051700</v>
      </c>
      <c r="F360" s="85">
        <v>481282.29</v>
      </c>
      <c r="G360" s="85">
        <v>481282.29</v>
      </c>
      <c r="H360" s="86">
        <f t="shared" si="53"/>
        <v>1051700</v>
      </c>
      <c r="I360" s="45"/>
    </row>
    <row r="361" spans="1:9" ht="51" outlineLevel="2" x14ac:dyDescent="0.25">
      <c r="A361" s="3" t="s">
        <v>302</v>
      </c>
      <c r="B361" s="4" t="s">
        <v>249</v>
      </c>
      <c r="C361" s="4" t="s">
        <v>257</v>
      </c>
      <c r="D361" s="84">
        <v>205408.78</v>
      </c>
      <c r="E361" s="85">
        <v>411000</v>
      </c>
      <c r="F361" s="85">
        <v>351458.27</v>
      </c>
      <c r="G361" s="85">
        <v>351458.27</v>
      </c>
      <c r="H361" s="86">
        <f t="shared" si="53"/>
        <v>411000</v>
      </c>
      <c r="I361" s="45"/>
    </row>
    <row r="362" spans="1:9" ht="51" outlineLevel="2" x14ac:dyDescent="0.25">
      <c r="A362" s="3" t="s">
        <v>396</v>
      </c>
      <c r="B362" s="4" t="s">
        <v>249</v>
      </c>
      <c r="C362" s="4" t="s">
        <v>258</v>
      </c>
      <c r="D362" s="84">
        <v>1624469.82</v>
      </c>
      <c r="E362" s="85">
        <v>263443.59999999998</v>
      </c>
      <c r="F362" s="85">
        <v>175632</v>
      </c>
      <c r="G362" s="85">
        <v>175632</v>
      </c>
      <c r="H362" s="86">
        <f t="shared" si="53"/>
        <v>263443.59999999998</v>
      </c>
      <c r="I362" s="45"/>
    </row>
    <row r="363" spans="1:9" ht="38.25" outlineLevel="2" x14ac:dyDescent="0.25">
      <c r="A363" s="3" t="s">
        <v>398</v>
      </c>
      <c r="B363" s="4" t="s">
        <v>249</v>
      </c>
      <c r="C363" s="4" t="s">
        <v>259</v>
      </c>
      <c r="D363" s="84">
        <v>1034236.92</v>
      </c>
      <c r="E363" s="85">
        <v>150125.63</v>
      </c>
      <c r="F363" s="85">
        <v>50043</v>
      </c>
      <c r="G363" s="85">
        <v>50043</v>
      </c>
      <c r="H363" s="86">
        <f t="shared" si="53"/>
        <v>150125.63</v>
      </c>
      <c r="I363" s="45"/>
    </row>
    <row r="364" spans="1:9" ht="51" outlineLevel="2" x14ac:dyDescent="0.25">
      <c r="A364" s="9" t="s">
        <v>587</v>
      </c>
      <c r="B364" s="10" t="s">
        <v>249</v>
      </c>
      <c r="C364" s="10" t="s">
        <v>588</v>
      </c>
      <c r="D364" s="93">
        <v>34913516.57</v>
      </c>
      <c r="E364" s="85">
        <v>0</v>
      </c>
      <c r="F364" s="85">
        <v>0</v>
      </c>
      <c r="G364" s="85">
        <v>0</v>
      </c>
      <c r="H364" s="86">
        <f t="shared" si="53"/>
        <v>0</v>
      </c>
      <c r="I364" s="45"/>
    </row>
    <row r="365" spans="1:9" ht="25.5" outlineLevel="2" x14ac:dyDescent="0.25">
      <c r="A365" s="3" t="s">
        <v>328</v>
      </c>
      <c r="B365" s="4" t="s">
        <v>249</v>
      </c>
      <c r="C365" s="4" t="s">
        <v>260</v>
      </c>
      <c r="D365" s="84">
        <v>0</v>
      </c>
      <c r="E365" s="85">
        <v>16860116.77</v>
      </c>
      <c r="F365" s="85">
        <v>13058647</v>
      </c>
      <c r="G365" s="85">
        <v>13058647</v>
      </c>
      <c r="H365" s="86">
        <f t="shared" si="53"/>
        <v>16860116.77</v>
      </c>
      <c r="I365" s="45"/>
    </row>
    <row r="366" spans="1:9" ht="25.5" outlineLevel="2" x14ac:dyDescent="0.25">
      <c r="A366" s="3" t="s">
        <v>329</v>
      </c>
      <c r="B366" s="4" t="s">
        <v>249</v>
      </c>
      <c r="C366" s="4" t="s">
        <v>261</v>
      </c>
      <c r="D366" s="84">
        <v>0</v>
      </c>
      <c r="E366" s="85">
        <v>1271100</v>
      </c>
      <c r="F366" s="85">
        <v>530200</v>
      </c>
      <c r="G366" s="85">
        <v>530200</v>
      </c>
      <c r="H366" s="86">
        <f t="shared" si="53"/>
        <v>1271100</v>
      </c>
      <c r="I366" s="45"/>
    </row>
    <row r="367" spans="1:9" ht="25.5" outlineLevel="2" x14ac:dyDescent="0.25">
      <c r="A367" s="3" t="s">
        <v>330</v>
      </c>
      <c r="B367" s="4" t="s">
        <v>249</v>
      </c>
      <c r="C367" s="4" t="s">
        <v>262</v>
      </c>
      <c r="D367" s="84">
        <v>0</v>
      </c>
      <c r="E367" s="85">
        <v>468300</v>
      </c>
      <c r="F367" s="85">
        <v>288800</v>
      </c>
      <c r="G367" s="85">
        <v>288800</v>
      </c>
      <c r="H367" s="86">
        <f t="shared" si="53"/>
        <v>468300</v>
      </c>
      <c r="I367" s="45"/>
    </row>
    <row r="368" spans="1:9" ht="25.5" outlineLevel="2" x14ac:dyDescent="0.25">
      <c r="A368" s="3" t="s">
        <v>331</v>
      </c>
      <c r="B368" s="4" t="s">
        <v>249</v>
      </c>
      <c r="C368" s="4" t="s">
        <v>263</v>
      </c>
      <c r="D368" s="84">
        <v>0</v>
      </c>
      <c r="E368" s="85">
        <v>4334200</v>
      </c>
      <c r="F368" s="85">
        <v>2195300</v>
      </c>
      <c r="G368" s="85">
        <v>2195300</v>
      </c>
      <c r="H368" s="86">
        <f t="shared" si="53"/>
        <v>4334200</v>
      </c>
      <c r="I368" s="45"/>
    </row>
    <row r="369" spans="1:9" x14ac:dyDescent="0.25">
      <c r="A369" s="7" t="s">
        <v>487</v>
      </c>
      <c r="B369" s="8" t="s">
        <v>264</v>
      </c>
      <c r="C369" s="8" t="s">
        <v>5</v>
      </c>
      <c r="D369" s="80">
        <f>D370+D372+D380+D390</f>
        <v>76515856.560000002</v>
      </c>
      <c r="E369" s="80">
        <f t="shared" ref="E369:H369" si="54">E370+E372+E380+E390</f>
        <v>85909398</v>
      </c>
      <c r="F369" s="80">
        <f t="shared" si="54"/>
        <v>59851511.640000008</v>
      </c>
      <c r="G369" s="80">
        <f t="shared" si="54"/>
        <v>59851511.640000008</v>
      </c>
      <c r="H369" s="81">
        <f t="shared" si="54"/>
        <v>85909398</v>
      </c>
      <c r="I369" s="45"/>
    </row>
    <row r="370" spans="1:9" outlineLevel="1" x14ac:dyDescent="0.25">
      <c r="A370" s="5" t="s">
        <v>472</v>
      </c>
      <c r="B370" s="6" t="s">
        <v>265</v>
      </c>
      <c r="C370" s="6" t="s">
        <v>5</v>
      </c>
      <c r="D370" s="82">
        <f>D371</f>
        <v>5155624.51</v>
      </c>
      <c r="E370" s="82">
        <f t="shared" ref="E370:H370" si="55">E371</f>
        <v>5519040</v>
      </c>
      <c r="F370" s="82">
        <f t="shared" si="55"/>
        <v>4080057.45</v>
      </c>
      <c r="G370" s="82">
        <f t="shared" si="55"/>
        <v>4080057.45</v>
      </c>
      <c r="H370" s="83">
        <f t="shared" si="55"/>
        <v>5519040</v>
      </c>
      <c r="I370" s="45"/>
    </row>
    <row r="371" spans="1:9" outlineLevel="2" x14ac:dyDescent="0.25">
      <c r="A371" s="3" t="s">
        <v>425</v>
      </c>
      <c r="B371" s="4" t="s">
        <v>265</v>
      </c>
      <c r="C371" s="4" t="s">
        <v>266</v>
      </c>
      <c r="D371" s="84">
        <v>5155624.51</v>
      </c>
      <c r="E371" s="85">
        <v>5519040</v>
      </c>
      <c r="F371" s="85">
        <v>4080057.45</v>
      </c>
      <c r="G371" s="85">
        <v>4080057.45</v>
      </c>
      <c r="H371" s="86">
        <f t="shared" ref="H371" si="56">E371</f>
        <v>5519040</v>
      </c>
      <c r="I371" s="45"/>
    </row>
    <row r="372" spans="1:9" outlineLevel="1" x14ac:dyDescent="0.25">
      <c r="A372" s="5" t="s">
        <v>473</v>
      </c>
      <c r="B372" s="6" t="s">
        <v>267</v>
      </c>
      <c r="C372" s="6" t="s">
        <v>5</v>
      </c>
      <c r="D372" s="82">
        <f>SUM(D373:D379)</f>
        <v>11599183.149999999</v>
      </c>
      <c r="E372" s="82">
        <f t="shared" ref="E372:G372" si="57">SUM(E373:E379)</f>
        <v>14000900</v>
      </c>
      <c r="F372" s="82">
        <f t="shared" si="57"/>
        <v>9988065.1099999994</v>
      </c>
      <c r="G372" s="82">
        <f t="shared" si="57"/>
        <v>9988065.1099999994</v>
      </c>
      <c r="H372" s="83">
        <f t="shared" ref="H372" si="58">SUM(H374:H379)</f>
        <v>14000900</v>
      </c>
      <c r="I372" s="45"/>
    </row>
    <row r="373" spans="1:9" ht="51" outlineLevel="1" x14ac:dyDescent="0.25">
      <c r="A373" s="3" t="s">
        <v>589</v>
      </c>
      <c r="B373" s="4" t="s">
        <v>267</v>
      </c>
      <c r="C373" s="4" t="s">
        <v>590</v>
      </c>
      <c r="D373" s="84">
        <v>5977.87</v>
      </c>
      <c r="E373" s="84">
        <v>0</v>
      </c>
      <c r="F373" s="84">
        <v>0</v>
      </c>
      <c r="G373" s="84">
        <v>0</v>
      </c>
      <c r="H373" s="86">
        <f t="shared" ref="H373:H379" si="59">E373</f>
        <v>0</v>
      </c>
      <c r="I373" s="45"/>
    </row>
    <row r="374" spans="1:9" ht="25.5" outlineLevel="2" x14ac:dyDescent="0.25">
      <c r="A374" s="3" t="s">
        <v>426</v>
      </c>
      <c r="B374" s="4" t="s">
        <v>267</v>
      </c>
      <c r="C374" s="4" t="s">
        <v>268</v>
      </c>
      <c r="D374" s="84">
        <v>94150.92</v>
      </c>
      <c r="E374" s="85">
        <v>415500</v>
      </c>
      <c r="F374" s="85">
        <v>156918.20000000001</v>
      </c>
      <c r="G374" s="85">
        <v>156918.20000000001</v>
      </c>
      <c r="H374" s="86">
        <f t="shared" si="59"/>
        <v>415500</v>
      </c>
      <c r="I374" s="45"/>
    </row>
    <row r="375" spans="1:9" ht="51" outlineLevel="2" x14ac:dyDescent="0.25">
      <c r="A375" s="3" t="s">
        <v>427</v>
      </c>
      <c r="B375" s="4" t="s">
        <v>267</v>
      </c>
      <c r="C375" s="4" t="s">
        <v>269</v>
      </c>
      <c r="D375" s="84">
        <v>2261500</v>
      </c>
      <c r="E375" s="85">
        <v>2057500</v>
      </c>
      <c r="F375" s="85">
        <v>1615255</v>
      </c>
      <c r="G375" s="85">
        <v>1615255</v>
      </c>
      <c r="H375" s="86">
        <f t="shared" si="59"/>
        <v>2057500</v>
      </c>
      <c r="I375" s="45"/>
    </row>
    <row r="376" spans="1:9" ht="63.75" outlineLevel="2" x14ac:dyDescent="0.25">
      <c r="A376" s="3" t="s">
        <v>428</v>
      </c>
      <c r="B376" s="4" t="s">
        <v>267</v>
      </c>
      <c r="C376" s="4" t="s">
        <v>270</v>
      </c>
      <c r="D376" s="84">
        <v>27684</v>
      </c>
      <c r="E376" s="85">
        <v>33800</v>
      </c>
      <c r="F376" s="85">
        <v>33800</v>
      </c>
      <c r="G376" s="85">
        <v>33800</v>
      </c>
      <c r="H376" s="86">
        <f t="shared" si="59"/>
        <v>33800</v>
      </c>
      <c r="I376" s="45"/>
    </row>
    <row r="377" spans="1:9" ht="102" outlineLevel="2" x14ac:dyDescent="0.25">
      <c r="A377" s="3" t="s">
        <v>429</v>
      </c>
      <c r="B377" s="4" t="s">
        <v>267</v>
      </c>
      <c r="C377" s="4" t="s">
        <v>271</v>
      </c>
      <c r="D377" s="84">
        <v>626687</v>
      </c>
      <c r="E377" s="85">
        <v>523400</v>
      </c>
      <c r="F377" s="85">
        <v>418720</v>
      </c>
      <c r="G377" s="85">
        <v>418720</v>
      </c>
      <c r="H377" s="86">
        <f t="shared" si="59"/>
        <v>523400</v>
      </c>
      <c r="I377" s="45"/>
    </row>
    <row r="378" spans="1:9" ht="76.5" outlineLevel="2" x14ac:dyDescent="0.25">
      <c r="A378" s="3" t="s">
        <v>430</v>
      </c>
      <c r="B378" s="4" t="s">
        <v>267</v>
      </c>
      <c r="C378" s="4" t="s">
        <v>272</v>
      </c>
      <c r="D378" s="84">
        <v>0</v>
      </c>
      <c r="E378" s="85">
        <v>61900</v>
      </c>
      <c r="F378" s="85">
        <v>22871.91</v>
      </c>
      <c r="G378" s="85">
        <v>22871.91</v>
      </c>
      <c r="H378" s="86">
        <f t="shared" si="59"/>
        <v>61900</v>
      </c>
      <c r="I378" s="45"/>
    </row>
    <row r="379" spans="1:9" ht="76.5" outlineLevel="2" x14ac:dyDescent="0.25">
      <c r="A379" s="3" t="s">
        <v>431</v>
      </c>
      <c r="B379" s="4" t="s">
        <v>267</v>
      </c>
      <c r="C379" s="4" t="s">
        <v>273</v>
      </c>
      <c r="D379" s="84">
        <v>8583183.3599999994</v>
      </c>
      <c r="E379" s="85">
        <v>10908800</v>
      </c>
      <c r="F379" s="85">
        <v>7740500</v>
      </c>
      <c r="G379" s="85">
        <v>7740500</v>
      </c>
      <c r="H379" s="86">
        <f t="shared" si="59"/>
        <v>10908800</v>
      </c>
      <c r="I379" s="45"/>
    </row>
    <row r="380" spans="1:9" outlineLevel="1" x14ac:dyDescent="0.25">
      <c r="A380" s="5" t="s">
        <v>474</v>
      </c>
      <c r="B380" s="6" t="s">
        <v>274</v>
      </c>
      <c r="C380" s="6" t="s">
        <v>5</v>
      </c>
      <c r="D380" s="82">
        <f>SUM(D381:D389)</f>
        <v>58897048.900000006</v>
      </c>
      <c r="E380" s="82">
        <f t="shared" ref="E380:G380" si="60">SUM(E381:E389)</f>
        <v>65373800</v>
      </c>
      <c r="F380" s="82">
        <f t="shared" si="60"/>
        <v>45140747.310000002</v>
      </c>
      <c r="G380" s="82">
        <f t="shared" si="60"/>
        <v>45140747.310000002</v>
      </c>
      <c r="H380" s="83">
        <f t="shared" ref="H380" si="61">SUM(H381:H388)</f>
        <v>65373800</v>
      </c>
      <c r="I380" s="45"/>
    </row>
    <row r="381" spans="1:9" ht="89.25" outlineLevel="2" x14ac:dyDescent="0.25">
      <c r="A381" s="3" t="s">
        <v>432</v>
      </c>
      <c r="B381" s="4" t="s">
        <v>274</v>
      </c>
      <c r="C381" s="4" t="s">
        <v>275</v>
      </c>
      <c r="D381" s="84">
        <v>481262.58</v>
      </c>
      <c r="E381" s="85">
        <v>585500</v>
      </c>
      <c r="F381" s="85">
        <v>401479.5</v>
      </c>
      <c r="G381" s="85">
        <v>401479.5</v>
      </c>
      <c r="H381" s="86">
        <f t="shared" ref="H381:H392" si="62">E381</f>
        <v>585500</v>
      </c>
      <c r="I381" s="45"/>
    </row>
    <row r="382" spans="1:9" ht="51" outlineLevel="2" x14ac:dyDescent="0.25">
      <c r="A382" s="3" t="s">
        <v>433</v>
      </c>
      <c r="B382" s="4" t="s">
        <v>274</v>
      </c>
      <c r="C382" s="4" t="s">
        <v>276</v>
      </c>
      <c r="D382" s="84">
        <v>19219721.440000001</v>
      </c>
      <c r="E382" s="85">
        <v>23418700</v>
      </c>
      <c r="F382" s="85">
        <v>13300000</v>
      </c>
      <c r="G382" s="85">
        <v>13300000</v>
      </c>
      <c r="H382" s="86">
        <f t="shared" si="62"/>
        <v>23418700</v>
      </c>
      <c r="I382" s="45"/>
    </row>
    <row r="383" spans="1:9" ht="38.25" outlineLevel="2" x14ac:dyDescent="0.25">
      <c r="A383" s="3" t="s">
        <v>434</v>
      </c>
      <c r="B383" s="4" t="s">
        <v>274</v>
      </c>
      <c r="C383" s="4" t="s">
        <v>277</v>
      </c>
      <c r="D383" s="84">
        <v>23776171.18</v>
      </c>
      <c r="E383" s="85">
        <v>29165100</v>
      </c>
      <c r="F383" s="85">
        <v>21463530</v>
      </c>
      <c r="G383" s="85">
        <v>21463530</v>
      </c>
      <c r="H383" s="86">
        <f t="shared" si="62"/>
        <v>29165100</v>
      </c>
      <c r="I383" s="45"/>
    </row>
    <row r="384" spans="1:9" ht="63.75" outlineLevel="2" x14ac:dyDescent="0.25">
      <c r="A384" s="3" t="s">
        <v>435</v>
      </c>
      <c r="B384" s="4" t="s">
        <v>274</v>
      </c>
      <c r="C384" s="4" t="s">
        <v>278</v>
      </c>
      <c r="D384" s="84">
        <v>39300</v>
      </c>
      <c r="E384" s="85">
        <v>40200</v>
      </c>
      <c r="F384" s="85">
        <v>29700</v>
      </c>
      <c r="G384" s="85">
        <v>29700</v>
      </c>
      <c r="H384" s="86">
        <f t="shared" si="62"/>
        <v>40200</v>
      </c>
      <c r="I384" s="45"/>
    </row>
    <row r="385" spans="1:9" ht="63.75" outlineLevel="2" x14ac:dyDescent="0.25">
      <c r="A385" s="3" t="s">
        <v>436</v>
      </c>
      <c r="B385" s="4" t="s">
        <v>274</v>
      </c>
      <c r="C385" s="4" t="s">
        <v>279</v>
      </c>
      <c r="D385" s="84">
        <v>5920838.9400000004</v>
      </c>
      <c r="E385" s="85">
        <v>6370000</v>
      </c>
      <c r="F385" s="85">
        <v>4934327.17</v>
      </c>
      <c r="G385" s="85">
        <v>4934327.17</v>
      </c>
      <c r="H385" s="86">
        <f t="shared" si="62"/>
        <v>6370000</v>
      </c>
      <c r="I385" s="45"/>
    </row>
    <row r="386" spans="1:9" ht="63.75" outlineLevel="2" x14ac:dyDescent="0.25">
      <c r="A386" s="3" t="s">
        <v>437</v>
      </c>
      <c r="B386" s="4" t="s">
        <v>274</v>
      </c>
      <c r="C386" s="4" t="s">
        <v>280</v>
      </c>
      <c r="D386" s="84">
        <v>322792.13</v>
      </c>
      <c r="E386" s="85">
        <v>336700</v>
      </c>
      <c r="F386" s="85">
        <v>224480</v>
      </c>
      <c r="G386" s="85">
        <v>224480</v>
      </c>
      <c r="H386" s="86">
        <f t="shared" si="62"/>
        <v>336700</v>
      </c>
      <c r="I386" s="45"/>
    </row>
    <row r="387" spans="1:9" ht="51" outlineLevel="2" x14ac:dyDescent="0.25">
      <c r="A387" s="3" t="s">
        <v>438</v>
      </c>
      <c r="B387" s="4" t="s">
        <v>274</v>
      </c>
      <c r="C387" s="4" t="s">
        <v>281</v>
      </c>
      <c r="D387" s="84">
        <v>1744962.63</v>
      </c>
      <c r="E387" s="85">
        <v>1820000</v>
      </c>
      <c r="F387" s="85">
        <v>1413128.03</v>
      </c>
      <c r="G387" s="85">
        <v>1413128.03</v>
      </c>
      <c r="H387" s="86">
        <f t="shared" si="62"/>
        <v>1820000</v>
      </c>
      <c r="I387" s="45"/>
    </row>
    <row r="388" spans="1:9" ht="38.25" outlineLevel="2" x14ac:dyDescent="0.25">
      <c r="A388" s="3" t="s">
        <v>439</v>
      </c>
      <c r="B388" s="4" t="s">
        <v>274</v>
      </c>
      <c r="C388" s="4" t="s">
        <v>282</v>
      </c>
      <c r="D388" s="84">
        <v>0</v>
      </c>
      <c r="E388" s="85">
        <v>3637600</v>
      </c>
      <c r="F388" s="85">
        <v>3374102.61</v>
      </c>
      <c r="G388" s="85">
        <v>3374102.61</v>
      </c>
      <c r="H388" s="86">
        <f t="shared" si="62"/>
        <v>3637600</v>
      </c>
      <c r="I388" s="45"/>
    </row>
    <row r="389" spans="1:9" ht="63.75" outlineLevel="2" x14ac:dyDescent="0.25">
      <c r="A389" s="9" t="s">
        <v>591</v>
      </c>
      <c r="B389" s="10" t="s">
        <v>274</v>
      </c>
      <c r="C389" s="10" t="s">
        <v>592</v>
      </c>
      <c r="D389" s="93">
        <v>7392000</v>
      </c>
      <c r="E389" s="85">
        <v>0</v>
      </c>
      <c r="F389" s="85">
        <v>0</v>
      </c>
      <c r="G389" s="85">
        <v>0</v>
      </c>
      <c r="H389" s="86">
        <f t="shared" si="62"/>
        <v>0</v>
      </c>
      <c r="I389" s="45"/>
    </row>
    <row r="390" spans="1:9" outlineLevel="1" x14ac:dyDescent="0.25">
      <c r="A390" s="5" t="s">
        <v>475</v>
      </c>
      <c r="B390" s="6" t="s">
        <v>283</v>
      </c>
      <c r="C390" s="6" t="s">
        <v>5</v>
      </c>
      <c r="D390" s="82">
        <f>D391+D392</f>
        <v>864000</v>
      </c>
      <c r="E390" s="82">
        <f t="shared" ref="E390:H390" si="63">E391+E392</f>
        <v>1015658</v>
      </c>
      <c r="F390" s="82">
        <f t="shared" si="63"/>
        <v>642641.77</v>
      </c>
      <c r="G390" s="82">
        <f t="shared" si="63"/>
        <v>642641.77</v>
      </c>
      <c r="H390" s="83">
        <f t="shared" si="63"/>
        <v>1015658</v>
      </c>
      <c r="I390" s="45"/>
    </row>
    <row r="391" spans="1:9" ht="25.5" outlineLevel="2" x14ac:dyDescent="0.25">
      <c r="A391" s="3" t="s">
        <v>440</v>
      </c>
      <c r="B391" s="4" t="s">
        <v>283</v>
      </c>
      <c r="C391" s="4" t="s">
        <v>284</v>
      </c>
      <c r="D391" s="84">
        <v>0</v>
      </c>
      <c r="E391" s="85">
        <v>1015658</v>
      </c>
      <c r="F391" s="85">
        <v>642641.77</v>
      </c>
      <c r="G391" s="85">
        <v>642641.77</v>
      </c>
      <c r="H391" s="86">
        <f t="shared" si="62"/>
        <v>1015658</v>
      </c>
      <c r="I391" s="45"/>
    </row>
    <row r="392" spans="1:9" outlineLevel="2" x14ac:dyDescent="0.25">
      <c r="A392" s="9" t="s">
        <v>337</v>
      </c>
      <c r="B392" s="10" t="s">
        <v>283</v>
      </c>
      <c r="C392" s="10" t="s">
        <v>593</v>
      </c>
      <c r="D392" s="93">
        <v>864000</v>
      </c>
      <c r="E392" s="85">
        <v>0</v>
      </c>
      <c r="F392" s="85">
        <v>0</v>
      </c>
      <c r="G392" s="85">
        <v>0</v>
      </c>
      <c r="H392" s="86">
        <f t="shared" si="62"/>
        <v>0</v>
      </c>
      <c r="I392" s="45"/>
    </row>
    <row r="393" spans="1:9" x14ac:dyDescent="0.25">
      <c r="A393" s="7" t="s">
        <v>488</v>
      </c>
      <c r="B393" s="8" t="s">
        <v>285</v>
      </c>
      <c r="C393" s="8" t="s">
        <v>5</v>
      </c>
      <c r="D393" s="80">
        <f>D394</f>
        <v>2613385.75</v>
      </c>
      <c r="E393" s="80">
        <f t="shared" ref="E393:H393" si="64">E394</f>
        <v>4588164.2600000007</v>
      </c>
      <c r="F393" s="80">
        <f t="shared" si="64"/>
        <v>1587543.41</v>
      </c>
      <c r="G393" s="80">
        <f t="shared" si="64"/>
        <v>1587543.41</v>
      </c>
      <c r="H393" s="81">
        <f t="shared" si="64"/>
        <v>4588164.2600000007</v>
      </c>
      <c r="I393" s="45"/>
    </row>
    <row r="394" spans="1:9" outlineLevel="1" x14ac:dyDescent="0.25">
      <c r="A394" s="5" t="s">
        <v>476</v>
      </c>
      <c r="B394" s="6" t="s">
        <v>286</v>
      </c>
      <c r="C394" s="6" t="s">
        <v>5</v>
      </c>
      <c r="D394" s="82">
        <f>SUM(D395:D403)</f>
        <v>2613385.75</v>
      </c>
      <c r="E394" s="82">
        <f t="shared" ref="E394:H394" si="65">SUM(E395:E403)</f>
        <v>4588164.2600000007</v>
      </c>
      <c r="F394" s="82">
        <f t="shared" si="65"/>
        <v>1587543.41</v>
      </c>
      <c r="G394" s="82">
        <f t="shared" si="65"/>
        <v>1587543.41</v>
      </c>
      <c r="H394" s="83">
        <f t="shared" si="65"/>
        <v>4588164.2600000007</v>
      </c>
      <c r="I394" s="45"/>
    </row>
    <row r="395" spans="1:9" outlineLevel="2" x14ac:dyDescent="0.25">
      <c r="A395" s="3" t="s">
        <v>337</v>
      </c>
      <c r="B395" s="4" t="s">
        <v>286</v>
      </c>
      <c r="C395" s="4" t="s">
        <v>287</v>
      </c>
      <c r="D395" s="84">
        <v>1557559.36</v>
      </c>
      <c r="E395" s="85">
        <v>1400000</v>
      </c>
      <c r="F395" s="85">
        <v>839484.2</v>
      </c>
      <c r="G395" s="85">
        <v>839484.2</v>
      </c>
      <c r="H395" s="86">
        <f t="shared" ref="H395:H403" si="66">E395</f>
        <v>1400000</v>
      </c>
      <c r="I395" s="45"/>
    </row>
    <row r="396" spans="1:9" ht="38.25" outlineLevel="2" x14ac:dyDescent="0.25">
      <c r="A396" s="3" t="s">
        <v>441</v>
      </c>
      <c r="B396" s="4" t="s">
        <v>286</v>
      </c>
      <c r="C396" s="4" t="s">
        <v>288</v>
      </c>
      <c r="D396" s="84">
        <v>0</v>
      </c>
      <c r="E396" s="85">
        <v>698280</v>
      </c>
      <c r="F396" s="85">
        <v>0</v>
      </c>
      <c r="G396" s="85">
        <v>0</v>
      </c>
      <c r="H396" s="86">
        <f t="shared" si="66"/>
        <v>698280</v>
      </c>
      <c r="I396" s="45"/>
    </row>
    <row r="397" spans="1:9" ht="51" outlineLevel="2" x14ac:dyDescent="0.25">
      <c r="A397" s="3" t="s">
        <v>442</v>
      </c>
      <c r="B397" s="4" t="s">
        <v>286</v>
      </c>
      <c r="C397" s="4" t="s">
        <v>289</v>
      </c>
      <c r="D397" s="88">
        <v>0</v>
      </c>
      <c r="E397" s="89">
        <v>397920.95</v>
      </c>
      <c r="F397" s="85">
        <v>0</v>
      </c>
      <c r="G397" s="85">
        <v>0</v>
      </c>
      <c r="H397" s="86">
        <f t="shared" si="66"/>
        <v>397920.95</v>
      </c>
      <c r="I397" s="45"/>
    </row>
    <row r="398" spans="1:9" ht="25.5" outlineLevel="2" x14ac:dyDescent="0.25">
      <c r="A398" s="9" t="s">
        <v>443</v>
      </c>
      <c r="B398" s="10" t="s">
        <v>286</v>
      </c>
      <c r="C398" s="20" t="s">
        <v>594</v>
      </c>
      <c r="D398" s="96">
        <v>263700</v>
      </c>
      <c r="E398" s="96">
        <v>0</v>
      </c>
      <c r="F398" s="98">
        <v>0</v>
      </c>
      <c r="G398" s="85">
        <v>0</v>
      </c>
      <c r="H398" s="86">
        <f t="shared" si="66"/>
        <v>0</v>
      </c>
      <c r="I398" s="45"/>
    </row>
    <row r="399" spans="1:9" ht="25.5" outlineLevel="2" x14ac:dyDescent="0.25">
      <c r="A399" s="3" t="s">
        <v>443</v>
      </c>
      <c r="B399" s="4" t="s">
        <v>286</v>
      </c>
      <c r="C399" s="4" t="s">
        <v>290</v>
      </c>
      <c r="D399" s="91">
        <v>0</v>
      </c>
      <c r="E399" s="99">
        <v>613700</v>
      </c>
      <c r="F399" s="85">
        <v>277493.59999999998</v>
      </c>
      <c r="G399" s="85">
        <v>277493.59999999998</v>
      </c>
      <c r="H399" s="86">
        <f t="shared" si="66"/>
        <v>613700</v>
      </c>
      <c r="I399" s="45"/>
    </row>
    <row r="400" spans="1:9" ht="51" outlineLevel="2" x14ac:dyDescent="0.25">
      <c r="A400" s="9" t="s">
        <v>595</v>
      </c>
      <c r="B400" s="10" t="s">
        <v>286</v>
      </c>
      <c r="C400" s="10" t="s">
        <v>596</v>
      </c>
      <c r="D400" s="84">
        <v>792126.39</v>
      </c>
      <c r="E400" s="85">
        <v>0</v>
      </c>
      <c r="F400" s="85">
        <v>0</v>
      </c>
      <c r="G400" s="85">
        <v>0</v>
      </c>
      <c r="H400" s="86">
        <f t="shared" si="66"/>
        <v>0</v>
      </c>
      <c r="I400" s="45"/>
    </row>
    <row r="401" spans="1:9" ht="25.5" outlineLevel="2" x14ac:dyDescent="0.25">
      <c r="A401" s="3" t="s">
        <v>328</v>
      </c>
      <c r="B401" s="4" t="s">
        <v>286</v>
      </c>
      <c r="C401" s="4" t="s">
        <v>52</v>
      </c>
      <c r="D401" s="84">
        <v>0</v>
      </c>
      <c r="E401" s="85">
        <v>1396312.87</v>
      </c>
      <c r="F401" s="85">
        <v>450078</v>
      </c>
      <c r="G401" s="85">
        <v>450078</v>
      </c>
      <c r="H401" s="86">
        <f t="shared" si="66"/>
        <v>1396312.87</v>
      </c>
      <c r="I401" s="45"/>
    </row>
    <row r="402" spans="1:9" ht="25.5" outlineLevel="2" x14ac:dyDescent="0.25">
      <c r="A402" s="3" t="s">
        <v>330</v>
      </c>
      <c r="B402" s="4" t="s">
        <v>286</v>
      </c>
      <c r="C402" s="4" t="s">
        <v>54</v>
      </c>
      <c r="D402" s="84">
        <v>0</v>
      </c>
      <c r="E402" s="85">
        <v>52086.12</v>
      </c>
      <c r="F402" s="85">
        <v>13021.53</v>
      </c>
      <c r="G402" s="85">
        <v>13021.53</v>
      </c>
      <c r="H402" s="86">
        <f t="shared" si="66"/>
        <v>52086.12</v>
      </c>
      <c r="I402" s="45"/>
    </row>
    <row r="403" spans="1:9" ht="25.5" outlineLevel="2" x14ac:dyDescent="0.25">
      <c r="A403" s="3" t="s">
        <v>331</v>
      </c>
      <c r="B403" s="4" t="s">
        <v>286</v>
      </c>
      <c r="C403" s="4" t="s">
        <v>55</v>
      </c>
      <c r="D403" s="84">
        <v>0</v>
      </c>
      <c r="E403" s="85">
        <v>29864.32</v>
      </c>
      <c r="F403" s="85">
        <v>7466.08</v>
      </c>
      <c r="G403" s="85">
        <v>7466.08</v>
      </c>
      <c r="H403" s="86">
        <f t="shared" si="66"/>
        <v>29864.32</v>
      </c>
      <c r="I403" s="45"/>
    </row>
    <row r="404" spans="1:9" x14ac:dyDescent="0.25">
      <c r="A404" s="7" t="s">
        <v>489</v>
      </c>
      <c r="B404" s="8" t="s">
        <v>291</v>
      </c>
      <c r="C404" s="8" t="s">
        <v>5</v>
      </c>
      <c r="D404" s="80">
        <f>D405+D411</f>
        <v>16521168.010000002</v>
      </c>
      <c r="E404" s="80">
        <f t="shared" ref="E404:H404" si="67">E405+E411</f>
        <v>11014952</v>
      </c>
      <c r="F404" s="80">
        <f t="shared" si="67"/>
        <v>0</v>
      </c>
      <c r="G404" s="80">
        <f t="shared" si="67"/>
        <v>0</v>
      </c>
      <c r="H404" s="81">
        <f t="shared" si="67"/>
        <v>11014952</v>
      </c>
      <c r="I404" s="45"/>
    </row>
    <row r="405" spans="1:9" outlineLevel="1" x14ac:dyDescent="0.25">
      <c r="A405" s="19" t="s">
        <v>477</v>
      </c>
      <c r="B405" s="6" t="s">
        <v>292</v>
      </c>
      <c r="C405" s="6" t="s">
        <v>5</v>
      </c>
      <c r="D405" s="82">
        <f>SUM(D406:D410)</f>
        <v>5378069.7199999997</v>
      </c>
      <c r="E405" s="82">
        <f t="shared" ref="E405:H405" si="68">SUM(E406:E410)</f>
        <v>843080</v>
      </c>
      <c r="F405" s="82">
        <f t="shared" si="68"/>
        <v>0</v>
      </c>
      <c r="G405" s="82">
        <f t="shared" si="68"/>
        <v>0</v>
      </c>
      <c r="H405" s="83">
        <f t="shared" si="68"/>
        <v>843080</v>
      </c>
      <c r="I405" s="45"/>
    </row>
    <row r="406" spans="1:9" ht="51" outlineLevel="1" x14ac:dyDescent="0.25">
      <c r="A406" s="13" t="s">
        <v>302</v>
      </c>
      <c r="B406" s="18" t="s">
        <v>292</v>
      </c>
      <c r="C406" s="10" t="s">
        <v>51</v>
      </c>
      <c r="D406" s="84">
        <v>155746.39000000001</v>
      </c>
      <c r="E406" s="84">
        <v>0</v>
      </c>
      <c r="F406" s="84">
        <v>0</v>
      </c>
      <c r="G406" s="84">
        <v>0</v>
      </c>
      <c r="H406" s="86">
        <f t="shared" ref="H406:H410" si="69">E406</f>
        <v>0</v>
      </c>
      <c r="I406" s="45"/>
    </row>
    <row r="407" spans="1:9" ht="51" outlineLevel="1" x14ac:dyDescent="0.25">
      <c r="A407" s="13" t="s">
        <v>597</v>
      </c>
      <c r="B407" s="18" t="s">
        <v>292</v>
      </c>
      <c r="C407" s="10" t="s">
        <v>598</v>
      </c>
      <c r="D407" s="84">
        <v>5222323.33</v>
      </c>
      <c r="E407" s="84">
        <v>0</v>
      </c>
      <c r="F407" s="84">
        <v>0</v>
      </c>
      <c r="G407" s="84">
        <v>0</v>
      </c>
      <c r="H407" s="86">
        <f t="shared" si="69"/>
        <v>0</v>
      </c>
      <c r="I407" s="45"/>
    </row>
    <row r="408" spans="1:9" ht="25.5" outlineLevel="2" x14ac:dyDescent="0.25">
      <c r="A408" s="14" t="s">
        <v>328</v>
      </c>
      <c r="B408" s="4" t="s">
        <v>292</v>
      </c>
      <c r="C408" s="4" t="s">
        <v>52</v>
      </c>
      <c r="D408" s="84">
        <v>0</v>
      </c>
      <c r="E408" s="85">
        <v>797200</v>
      </c>
      <c r="F408" s="85">
        <v>0</v>
      </c>
      <c r="G408" s="85">
        <v>0</v>
      </c>
      <c r="H408" s="86">
        <f t="shared" si="69"/>
        <v>797200</v>
      </c>
      <c r="I408" s="45"/>
    </row>
    <row r="409" spans="1:9" ht="25.5" outlineLevel="2" x14ac:dyDescent="0.25">
      <c r="A409" s="3" t="s">
        <v>330</v>
      </c>
      <c r="B409" s="4" t="s">
        <v>292</v>
      </c>
      <c r="C409" s="4" t="s">
        <v>54</v>
      </c>
      <c r="D409" s="84">
        <v>0</v>
      </c>
      <c r="E409" s="85">
        <v>29160</v>
      </c>
      <c r="F409" s="85">
        <v>0</v>
      </c>
      <c r="G409" s="85">
        <v>0</v>
      </c>
      <c r="H409" s="86">
        <f t="shared" si="69"/>
        <v>29160</v>
      </c>
      <c r="I409" s="45"/>
    </row>
    <row r="410" spans="1:9" ht="25.5" outlineLevel="2" x14ac:dyDescent="0.25">
      <c r="A410" s="3" t="s">
        <v>331</v>
      </c>
      <c r="B410" s="4" t="s">
        <v>292</v>
      </c>
      <c r="C410" s="4" t="s">
        <v>55</v>
      </c>
      <c r="D410" s="84">
        <v>0</v>
      </c>
      <c r="E410" s="85">
        <v>16720</v>
      </c>
      <c r="F410" s="85">
        <v>0</v>
      </c>
      <c r="G410" s="85">
        <v>0</v>
      </c>
      <c r="H410" s="86">
        <f t="shared" si="69"/>
        <v>16720</v>
      </c>
      <c r="I410" s="45"/>
    </row>
    <row r="411" spans="1:9" outlineLevel="1" x14ac:dyDescent="0.25">
      <c r="A411" s="5" t="s">
        <v>478</v>
      </c>
      <c r="B411" s="6" t="s">
        <v>293</v>
      </c>
      <c r="C411" s="6" t="s">
        <v>5</v>
      </c>
      <c r="D411" s="82">
        <f>SUM(D412:D419)</f>
        <v>11143098.290000001</v>
      </c>
      <c r="E411" s="82">
        <f t="shared" ref="E411:H411" si="70">SUM(E412:E419)</f>
        <v>10171872</v>
      </c>
      <c r="F411" s="82">
        <f t="shared" si="70"/>
        <v>0</v>
      </c>
      <c r="G411" s="82">
        <f t="shared" si="70"/>
        <v>0</v>
      </c>
      <c r="H411" s="83">
        <f t="shared" si="70"/>
        <v>10171872</v>
      </c>
      <c r="I411" s="45"/>
    </row>
    <row r="412" spans="1:9" ht="51" outlineLevel="2" x14ac:dyDescent="0.25">
      <c r="A412" s="3" t="s">
        <v>302</v>
      </c>
      <c r="B412" s="4" t="s">
        <v>293</v>
      </c>
      <c r="C412" s="4" t="s">
        <v>51</v>
      </c>
      <c r="D412" s="84">
        <v>265672.84000000003</v>
      </c>
      <c r="E412" s="85">
        <v>378000</v>
      </c>
      <c r="F412" s="85">
        <v>0</v>
      </c>
      <c r="G412" s="85">
        <v>0</v>
      </c>
      <c r="H412" s="86">
        <f t="shared" ref="H412:H419" si="71">E412</f>
        <v>378000</v>
      </c>
      <c r="I412" s="45"/>
    </row>
    <row r="413" spans="1:9" ht="51" outlineLevel="2" x14ac:dyDescent="0.25">
      <c r="A413" s="3" t="s">
        <v>396</v>
      </c>
      <c r="B413" s="4" t="s">
        <v>293</v>
      </c>
      <c r="C413" s="4" t="s">
        <v>507</v>
      </c>
      <c r="D413" s="84">
        <v>123780.39</v>
      </c>
      <c r="E413" s="85">
        <v>0</v>
      </c>
      <c r="F413" s="85">
        <v>0</v>
      </c>
      <c r="G413" s="85">
        <v>0</v>
      </c>
      <c r="H413" s="86">
        <f t="shared" si="71"/>
        <v>0</v>
      </c>
      <c r="I413" s="45"/>
    </row>
    <row r="414" spans="1:9" ht="51" outlineLevel="2" x14ac:dyDescent="0.25">
      <c r="A414" s="3" t="s">
        <v>508</v>
      </c>
      <c r="B414" s="4" t="s">
        <v>293</v>
      </c>
      <c r="C414" s="4" t="s">
        <v>509</v>
      </c>
      <c r="D414" s="84">
        <v>78806.17</v>
      </c>
      <c r="E414" s="85">
        <v>0</v>
      </c>
      <c r="F414" s="85">
        <v>0</v>
      </c>
      <c r="G414" s="85">
        <v>0</v>
      </c>
      <c r="H414" s="86">
        <f t="shared" si="71"/>
        <v>0</v>
      </c>
      <c r="I414" s="45"/>
    </row>
    <row r="415" spans="1:9" ht="51" outlineLevel="2" x14ac:dyDescent="0.25">
      <c r="A415" s="3" t="s">
        <v>597</v>
      </c>
      <c r="B415" s="4" t="s">
        <v>293</v>
      </c>
      <c r="C415" s="4" t="s">
        <v>598</v>
      </c>
      <c r="D415" s="84">
        <v>10674838.890000001</v>
      </c>
      <c r="E415" s="85">
        <v>0</v>
      </c>
      <c r="F415" s="85">
        <v>0</v>
      </c>
      <c r="G415" s="85">
        <v>0</v>
      </c>
      <c r="H415" s="86">
        <f t="shared" si="71"/>
        <v>0</v>
      </c>
      <c r="I415" s="45"/>
    </row>
    <row r="416" spans="1:9" ht="25.5" outlineLevel="2" x14ac:dyDescent="0.25">
      <c r="A416" s="3" t="s">
        <v>328</v>
      </c>
      <c r="B416" s="4" t="s">
        <v>293</v>
      </c>
      <c r="C416" s="4" t="s">
        <v>52</v>
      </c>
      <c r="D416" s="84">
        <v>0</v>
      </c>
      <c r="E416" s="85">
        <v>8710980</v>
      </c>
      <c r="F416" s="85">
        <v>0</v>
      </c>
      <c r="G416" s="85">
        <v>0</v>
      </c>
      <c r="H416" s="86">
        <f t="shared" si="71"/>
        <v>8710980</v>
      </c>
      <c r="I416" s="45"/>
    </row>
    <row r="417" spans="1:9" ht="25.5" outlineLevel="2" x14ac:dyDescent="0.25">
      <c r="A417" s="3" t="s">
        <v>329</v>
      </c>
      <c r="B417" s="4" t="s">
        <v>293</v>
      </c>
      <c r="C417" s="4" t="s">
        <v>53</v>
      </c>
      <c r="D417" s="84">
        <v>0</v>
      </c>
      <c r="E417" s="85">
        <v>88102</v>
      </c>
      <c r="F417" s="85">
        <v>0</v>
      </c>
      <c r="G417" s="85">
        <v>0</v>
      </c>
      <c r="H417" s="86">
        <f t="shared" si="71"/>
        <v>88102</v>
      </c>
      <c r="I417" s="45"/>
    </row>
    <row r="418" spans="1:9" ht="25.5" outlineLevel="2" x14ac:dyDescent="0.25">
      <c r="A418" s="3" t="s">
        <v>330</v>
      </c>
      <c r="B418" s="4" t="s">
        <v>293</v>
      </c>
      <c r="C418" s="4" t="s">
        <v>54</v>
      </c>
      <c r="D418" s="84">
        <v>0</v>
      </c>
      <c r="E418" s="85">
        <v>186121</v>
      </c>
      <c r="F418" s="85">
        <v>0</v>
      </c>
      <c r="G418" s="85">
        <v>0</v>
      </c>
      <c r="H418" s="86">
        <f t="shared" si="71"/>
        <v>186121</v>
      </c>
      <c r="I418" s="45"/>
    </row>
    <row r="419" spans="1:9" ht="25.5" outlineLevel="2" x14ac:dyDescent="0.25">
      <c r="A419" s="3" t="s">
        <v>331</v>
      </c>
      <c r="B419" s="4" t="s">
        <v>293</v>
      </c>
      <c r="C419" s="4" t="s">
        <v>55</v>
      </c>
      <c r="D419" s="84">
        <v>0</v>
      </c>
      <c r="E419" s="85">
        <v>808669</v>
      </c>
      <c r="F419" s="85">
        <v>0</v>
      </c>
      <c r="G419" s="85">
        <v>0</v>
      </c>
      <c r="H419" s="86">
        <f t="shared" si="71"/>
        <v>808669</v>
      </c>
      <c r="I419" s="45"/>
    </row>
    <row r="420" spans="1:9" ht="25.5" x14ac:dyDescent="0.25">
      <c r="A420" s="7" t="s">
        <v>490</v>
      </c>
      <c r="B420" s="8" t="s">
        <v>294</v>
      </c>
      <c r="C420" s="8" t="s">
        <v>5</v>
      </c>
      <c r="D420" s="80">
        <f>D421</f>
        <v>8777326.0099999998</v>
      </c>
      <c r="E420" s="80">
        <f t="shared" ref="E420:H420" si="72">E421</f>
        <v>17214692.940000001</v>
      </c>
      <c r="F420" s="80">
        <f t="shared" si="72"/>
        <v>4915483.5999999996</v>
      </c>
      <c r="G420" s="80">
        <f t="shared" si="72"/>
        <v>4915483.5999999996</v>
      </c>
      <c r="H420" s="81">
        <f t="shared" si="72"/>
        <v>17214692.940000001</v>
      </c>
      <c r="I420" s="45"/>
    </row>
    <row r="421" spans="1:9" ht="25.5" outlineLevel="1" x14ac:dyDescent="0.25">
      <c r="A421" s="5" t="s">
        <v>479</v>
      </c>
      <c r="B421" s="6" t="s">
        <v>295</v>
      </c>
      <c r="C421" s="6" t="s">
        <v>5</v>
      </c>
      <c r="D421" s="82">
        <f>D422+D423</f>
        <v>8777326.0099999998</v>
      </c>
      <c r="E421" s="82">
        <f t="shared" ref="E421:H421" si="73">E422+E423</f>
        <v>17214692.940000001</v>
      </c>
      <c r="F421" s="82">
        <f t="shared" si="73"/>
        <v>4915483.5999999996</v>
      </c>
      <c r="G421" s="82">
        <f t="shared" si="73"/>
        <v>4915483.5999999996</v>
      </c>
      <c r="H421" s="83">
        <f t="shared" si="73"/>
        <v>17214692.940000001</v>
      </c>
      <c r="I421" s="45"/>
    </row>
    <row r="422" spans="1:9" ht="25.5" outlineLevel="2" x14ac:dyDescent="0.25">
      <c r="A422" s="3" t="s">
        <v>444</v>
      </c>
      <c r="B422" s="4" t="s">
        <v>295</v>
      </c>
      <c r="C422" s="4" t="s">
        <v>296</v>
      </c>
      <c r="D422" s="84">
        <v>0</v>
      </c>
      <c r="E422" s="85">
        <v>17214692.940000001</v>
      </c>
      <c r="F422" s="85">
        <v>4915483.5999999996</v>
      </c>
      <c r="G422" s="85">
        <v>4915483.5999999996</v>
      </c>
      <c r="H422" s="86">
        <f>E422</f>
        <v>17214692.940000001</v>
      </c>
      <c r="I422" s="45"/>
    </row>
    <row r="423" spans="1:9" ht="25.5" outlineLevel="2" x14ac:dyDescent="0.25">
      <c r="A423" s="3" t="s">
        <v>444</v>
      </c>
      <c r="B423" s="4" t="s">
        <v>295</v>
      </c>
      <c r="C423" s="4" t="s">
        <v>599</v>
      </c>
      <c r="D423" s="84">
        <v>8777326.0099999998</v>
      </c>
      <c r="E423" s="85">
        <v>0</v>
      </c>
      <c r="F423" s="85">
        <v>0</v>
      </c>
      <c r="G423" s="85">
        <v>0</v>
      </c>
      <c r="H423" s="86">
        <f t="shared" ref="H423" si="74">E423</f>
        <v>0</v>
      </c>
      <c r="I423" s="45"/>
    </row>
    <row r="424" spans="1:9" ht="12.75" customHeight="1" x14ac:dyDescent="0.25">
      <c r="A424" s="63" t="s">
        <v>297</v>
      </c>
      <c r="B424" s="64"/>
      <c r="C424" s="64"/>
      <c r="D424" s="100">
        <f t="shared" ref="D424:H424" si="75">D8+D78+D92+D141+D208+D212+D313+D369+D393+D404+D420</f>
        <v>2712123441.7200003</v>
      </c>
      <c r="E424" s="100">
        <f t="shared" si="75"/>
        <v>3323608316.5900002</v>
      </c>
      <c r="F424" s="100">
        <f t="shared" si="75"/>
        <v>2130401008.71</v>
      </c>
      <c r="G424" s="100">
        <f t="shared" si="75"/>
        <v>2130401008.71</v>
      </c>
      <c r="H424" s="101">
        <f t="shared" si="75"/>
        <v>3320333790.9500003</v>
      </c>
      <c r="I424" s="45"/>
    </row>
    <row r="425" spans="1:9" ht="12.75" customHeight="1" x14ac:dyDescent="0.25">
      <c r="A425" s="1"/>
      <c r="B425" s="1"/>
      <c r="C425" s="1"/>
      <c r="D425" s="71"/>
      <c r="E425" s="71"/>
      <c r="F425" s="71"/>
      <c r="G425" s="71" t="s">
        <v>3</v>
      </c>
      <c r="H425" s="71"/>
    </row>
    <row r="426" spans="1:9" x14ac:dyDescent="0.25">
      <c r="A426" s="61"/>
      <c r="B426" s="62"/>
      <c r="C426" s="62"/>
      <c r="D426" s="62"/>
      <c r="E426" s="62"/>
      <c r="F426" s="62"/>
      <c r="G426" s="62"/>
      <c r="H426" s="102"/>
    </row>
  </sheetData>
  <mergeCells count="13">
    <mergeCell ref="A426:G426"/>
    <mergeCell ref="A424:C424"/>
    <mergeCell ref="H6:H7"/>
    <mergeCell ref="D6:D7"/>
    <mergeCell ref="E6:G6"/>
    <mergeCell ref="A6:A7"/>
    <mergeCell ref="B6:B7"/>
    <mergeCell ref="C6:C7"/>
    <mergeCell ref="A1:E1"/>
    <mergeCell ref="A2:E2"/>
    <mergeCell ref="A3:H3"/>
    <mergeCell ref="A4:H4"/>
    <mergeCell ref="A5:H5"/>
  </mergeCells>
  <printOptions horizontalCentered="1"/>
  <pageMargins left="0.78740157480314965" right="0.19685039370078741" top="0.59055118110236227" bottom="0.59055118110236227" header="0.39370078740157483" footer="0.39370078740157483"/>
  <pageSetup paperSize="9" scale="54" fitToHeight="20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19&lt;/string&gt;&#10;    &lt;string&gt;30.09.2019&lt;/string&gt;&#10;  &lt;/DateInfo&gt;&#10;  &lt;Code&gt;A796AE932B2D4F9F8950D9DE27156B&lt;/Code&gt;&#10;  &lt;ObjectCode&gt;SQUERY_ANAL_ISP_BUDG&lt;/ObjectCode&gt;&#10;  &lt;DocName&gt;Общий свод Ермакова&lt;/DocName&gt;&#10;  &lt;VariantName&gt;Общий свод Ермакова&lt;/VariantName&gt;&#10;  &lt;VariantLink&gt;16797392&lt;/VariantLink&gt;&#10;  &lt;SvodReportLink xsi:nil=&quot;true&quot; /&gt;&#10;  &lt;ReportLink&gt;325652&lt;/ReportLink&gt;&#10;  &lt;Note&gt;01.01.2019 - 30.09.2019&#10;&lt;/Note&gt;&#10;  &lt;SilentMode&gt;false&lt;/SilentMode&gt;&#10;&lt;/ShortPrimaryServiceReportArguments&gt;"/>
  </Parameters>
</MailMerge>
</file>

<file path=customXml/itemProps1.xml><?xml version="1.0" encoding="utf-8"?>
<ds:datastoreItem xmlns:ds="http://schemas.openxmlformats.org/officeDocument/2006/customXml" ds:itemID="{11462B5A-2377-4DD5-9F1A-ADF647CDAE0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доходы</vt:lpstr>
      <vt:lpstr>расходы</vt:lpstr>
      <vt:lpstr>доходы!Заголовки_для_печати</vt:lpstr>
      <vt:lpstr>расходы!Заголовки_для_печати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Ermakova-UF\Ермакова</dc:creator>
  <cp:lastModifiedBy>Windows User</cp:lastModifiedBy>
  <cp:lastPrinted>2019-11-06T09:55:15Z</cp:lastPrinted>
  <dcterms:created xsi:type="dcterms:W3CDTF">2019-10-24T06:54:24Z</dcterms:created>
  <dcterms:modified xsi:type="dcterms:W3CDTF">2019-11-06T09:56:44Z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Общий свод Ермакова</vt:lpwstr>
  </property>
  <property fmtid="{D5CDD505-2E9C-101B-9397-08002B2CF9AE}" pid="3" name="Версия клиента">
    <vt:lpwstr>19.2.6.7150</vt:lpwstr>
  </property>
  <property fmtid="{D5CDD505-2E9C-101B-9397-08002B2CF9AE}" pid="4" name="Версия базы">
    <vt:lpwstr>19.2.2804.8570148</vt:lpwstr>
  </property>
  <property fmtid="{D5CDD505-2E9C-101B-9397-08002B2CF9AE}" pid="5" name="Тип сервера">
    <vt:lpwstr>MSSQL</vt:lpwstr>
  </property>
  <property fmtid="{D5CDD505-2E9C-101B-9397-08002B2CF9AE}" pid="6" name="Сервер">
    <vt:lpwstr>ITO</vt:lpwstr>
  </property>
  <property fmtid="{D5CDD505-2E9C-101B-9397-08002B2CF9AE}" pid="7" name="База">
    <vt:lpwstr>Budjet_2019</vt:lpwstr>
  </property>
  <property fmtid="{D5CDD505-2E9C-101B-9397-08002B2CF9AE}" pid="8" name="Пользователь">
    <vt:lpwstr>ermakova</vt:lpwstr>
  </property>
  <property fmtid="{D5CDD505-2E9C-101B-9397-08002B2CF9AE}" pid="9" name="Шаблон">
    <vt:lpwstr>sqr_info_isp_budg_2019.xlt</vt:lpwstr>
  </property>
  <property fmtid="{D5CDD505-2E9C-101B-9397-08002B2CF9AE}" pid="10" name="Имя варианта">
    <vt:lpwstr>Общий свод Ермакова</vt:lpwstr>
  </property>
  <property fmtid="{D5CDD505-2E9C-101B-9397-08002B2CF9AE}" pid="11" name="Код отчета">
    <vt:lpwstr>A796AE932B2D4F9F8950D9DE27156B</vt:lpwstr>
  </property>
  <property fmtid="{D5CDD505-2E9C-101B-9397-08002B2CF9AE}" pid="12" name="Локальная база">
    <vt:lpwstr>не используется</vt:lpwstr>
  </property>
</Properties>
</file>