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рудниковаЕМ\Documents\ФИНАНСОВЫЙ МЕНЕДЖМЕНТ\2025\Фин.мен-т 2025 на размещение\"/>
    </mc:Choice>
  </mc:AlternateContent>
  <bookViews>
    <workbookView xWindow="0" yWindow="0" windowWidth="28800" windowHeight="11310" activeTab="1"/>
  </bookViews>
  <sheets>
    <sheet name="Приложение 1 Группа1" sheetId="1" r:id="rId1"/>
    <sheet name="Приложение 1 Группа 2 " sheetId="2" r:id="rId2"/>
  </sheets>
  <definedNames>
    <definedName name="_xlnm.Print_Area" localSheetId="1">'Приложение 1 Группа 2 '!$A$1:$Y$96</definedName>
    <definedName name="_xlnm.Print_Area" localSheetId="0">'Приложение 1 Группа1'!$A$1:$Y$96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99" i="2" l="1"/>
  <c r="X99" i="1"/>
  <c r="Y25" i="2"/>
  <c r="X92" i="2" l="1"/>
  <c r="U92" i="2"/>
  <c r="O92" i="2"/>
  <c r="O90" i="2"/>
  <c r="N25" i="2"/>
  <c r="X92" i="1"/>
  <c r="X90" i="1"/>
  <c r="X94" i="1" s="1"/>
  <c r="X96" i="1" s="1"/>
  <c r="U92" i="1"/>
  <c r="R92" i="1"/>
  <c r="R90" i="1"/>
  <c r="R94" i="1" s="1"/>
  <c r="R96" i="1" s="1"/>
  <c r="O96" i="1"/>
  <c r="O94" i="1"/>
  <c r="O90" i="1"/>
  <c r="O92" i="1"/>
  <c r="O89" i="1"/>
  <c r="Y44" i="1"/>
  <c r="Y51" i="1"/>
  <c r="T44" i="1"/>
  <c r="Y41" i="1"/>
  <c r="W41" i="1"/>
  <c r="Q41" i="1"/>
  <c r="T41" i="1"/>
  <c r="O35" i="1"/>
  <c r="Y28" i="1"/>
  <c r="Y14" i="1"/>
  <c r="Y13" i="1"/>
  <c r="X54" i="2" l="1"/>
  <c r="Y44" i="2"/>
  <c r="U46" i="2"/>
  <c r="U34" i="2"/>
  <c r="R34" i="2"/>
  <c r="N41" i="1"/>
  <c r="X35" i="2" l="1"/>
  <c r="X34" i="2"/>
  <c r="O34" i="2"/>
  <c r="R35" i="2"/>
  <c r="U35" i="2"/>
  <c r="W29" i="2"/>
  <c r="T29" i="2"/>
  <c r="T18" i="2"/>
  <c r="Y14" i="2"/>
  <c r="Y13" i="2"/>
  <c r="R47" i="2"/>
  <c r="R46" i="2"/>
  <c r="Q14" i="2"/>
  <c r="O54" i="2"/>
  <c r="N41" i="2"/>
  <c r="N39" i="2"/>
  <c r="O35" i="2"/>
  <c r="Y22" i="2"/>
  <c r="Y20" i="2"/>
  <c r="X89" i="2" l="1"/>
  <c r="U89" i="2"/>
  <c r="R89" i="2"/>
  <c r="O89" i="2"/>
  <c r="Y87" i="2"/>
  <c r="Y86" i="2"/>
  <c r="Y85" i="2"/>
  <c r="X83" i="2"/>
  <c r="U83" i="2"/>
  <c r="R83" i="2"/>
  <c r="O83" i="2"/>
  <c r="Y80" i="2"/>
  <c r="W80" i="2"/>
  <c r="T80" i="2"/>
  <c r="Q80" i="2"/>
  <c r="N80" i="2"/>
  <c r="Y79" i="2"/>
  <c r="Y75" i="2"/>
  <c r="N75" i="2"/>
  <c r="X73" i="2"/>
  <c r="U73" i="2"/>
  <c r="R73" i="2"/>
  <c r="O73" i="2"/>
  <c r="Y70" i="2"/>
  <c r="Y69" i="2"/>
  <c r="Y68" i="2"/>
  <c r="Y67" i="2"/>
  <c r="X65" i="2"/>
  <c r="U65" i="2"/>
  <c r="R65" i="2"/>
  <c r="O65" i="2"/>
  <c r="X55" i="2"/>
  <c r="U55" i="2"/>
  <c r="R55" i="2"/>
  <c r="O55" i="2"/>
  <c r="U54" i="2"/>
  <c r="R54" i="2"/>
  <c r="Y53" i="2"/>
  <c r="Y50" i="2"/>
  <c r="Y49" i="2"/>
  <c r="X47" i="2"/>
  <c r="U47" i="2"/>
  <c r="O47" i="2"/>
  <c r="X46" i="2"/>
  <c r="O46" i="2"/>
  <c r="W44" i="2"/>
  <c r="N44" i="2"/>
  <c r="Y43" i="2"/>
  <c r="Y41" i="2"/>
  <c r="Y39" i="2"/>
  <c r="Y38" i="2"/>
  <c r="Y37" i="2"/>
  <c r="Y32" i="2"/>
  <c r="Y31" i="2"/>
  <c r="Y29" i="2"/>
  <c r="Q29" i="2"/>
  <c r="N29" i="2"/>
  <c r="Y28" i="2"/>
  <c r="Y27" i="2"/>
  <c r="W25" i="2"/>
  <c r="Y24" i="2"/>
  <c r="Q22" i="2"/>
  <c r="Q20" i="2"/>
  <c r="Y18" i="2"/>
  <c r="W18" i="2"/>
  <c r="Q18" i="2"/>
  <c r="N18" i="2"/>
  <c r="V17" i="2"/>
  <c r="W16" i="2" s="1"/>
  <c r="T16" i="2"/>
  <c r="P17" i="2"/>
  <c r="Q16" i="2" s="1"/>
  <c r="Y16" i="2"/>
  <c r="N16" i="2"/>
  <c r="W14" i="2"/>
  <c r="T14" i="2"/>
  <c r="N14" i="2"/>
  <c r="Y12" i="2"/>
  <c r="U47" i="1"/>
  <c r="U90" i="1" s="1"/>
  <c r="U94" i="1" s="1"/>
  <c r="U96" i="1" s="1"/>
  <c r="R90" i="2" l="1"/>
  <c r="X90" i="2"/>
  <c r="X94" i="2" s="1"/>
  <c r="X96" i="2" s="1"/>
  <c r="U90" i="2"/>
  <c r="U94" i="2" s="1"/>
  <c r="U96" i="2" s="1"/>
  <c r="R92" i="2"/>
  <c r="R94" i="2" s="1"/>
  <c r="R96" i="2" s="1"/>
  <c r="O94" i="2"/>
  <c r="O96" i="2" s="1"/>
  <c r="T80" i="1"/>
  <c r="Y61" i="1"/>
  <c r="U54" i="1"/>
  <c r="T39" i="1"/>
  <c r="U35" i="1" l="1"/>
  <c r="T29" i="1"/>
  <c r="T25" i="1"/>
  <c r="T16" i="1"/>
  <c r="W70" i="1" l="1"/>
  <c r="X64" i="1"/>
  <c r="W44" i="1"/>
  <c r="W25" i="1"/>
  <c r="W39" i="1"/>
  <c r="N25" i="1" l="1"/>
  <c r="W31" i="1"/>
  <c r="W29" i="1"/>
  <c r="N51" i="1" l="1"/>
  <c r="R54" i="1" l="1"/>
  <c r="X35" i="1"/>
  <c r="X34" i="1"/>
  <c r="U34" i="1"/>
  <c r="R35" i="1"/>
  <c r="R34" i="1"/>
  <c r="O34" i="1"/>
  <c r="X47" i="1"/>
  <c r="X46" i="1"/>
  <c r="U46" i="1"/>
  <c r="R46" i="1"/>
  <c r="R47" i="1"/>
  <c r="O46" i="1"/>
  <c r="Q29" i="1" l="1"/>
  <c r="Q25" i="1"/>
  <c r="N80" i="1" l="1"/>
  <c r="N75" i="1"/>
  <c r="O73" i="1"/>
  <c r="N61" i="1"/>
  <c r="O55" i="1"/>
  <c r="N44" i="1"/>
  <c r="N29" i="1"/>
  <c r="N22" i="1"/>
  <c r="N18" i="1"/>
  <c r="X89" i="1"/>
  <c r="U89" i="1"/>
  <c r="R89" i="1"/>
  <c r="Y87" i="1"/>
  <c r="Y86" i="1"/>
  <c r="Y85" i="1"/>
  <c r="X83" i="1"/>
  <c r="U83" i="1"/>
  <c r="R83" i="1"/>
  <c r="O83" i="1"/>
  <c r="Y80" i="1"/>
  <c r="W80" i="1"/>
  <c r="Q80" i="1"/>
  <c r="Y79" i="1"/>
  <c r="Y75" i="1"/>
  <c r="X73" i="1"/>
  <c r="U73" i="1"/>
  <c r="R73" i="1"/>
  <c r="Y70" i="1"/>
  <c r="Y69" i="1"/>
  <c r="Y68" i="1"/>
  <c r="Y67" i="1"/>
  <c r="X65" i="1"/>
  <c r="U65" i="1"/>
  <c r="R65" i="1"/>
  <c r="O65" i="1"/>
  <c r="Y63" i="1"/>
  <c r="T61" i="1"/>
  <c r="Q61" i="1"/>
  <c r="Y57" i="1"/>
  <c r="X55" i="1"/>
  <c r="U55" i="1"/>
  <c r="R55" i="1"/>
  <c r="Y53" i="1"/>
  <c r="W51" i="1"/>
  <c r="Y50" i="1"/>
  <c r="Y49" i="1"/>
  <c r="O47" i="1"/>
  <c r="Y43" i="1"/>
  <c r="Y39" i="1"/>
  <c r="Y38" i="1"/>
  <c r="Y37" i="1"/>
  <c r="Y32" i="1"/>
  <c r="Y31" i="1"/>
  <c r="Y29" i="1"/>
  <c r="Y27" i="1"/>
  <c r="Y25" i="1"/>
  <c r="Y24" i="1"/>
  <c r="Y22" i="1" l="1"/>
  <c r="W22" i="1"/>
  <c r="T22" i="1"/>
  <c r="Q22" i="1"/>
  <c r="Q20" i="1" l="1"/>
  <c r="W20" i="1"/>
  <c r="T20" i="1"/>
  <c r="N20" i="1"/>
  <c r="Y20" i="1"/>
  <c r="W18" i="1"/>
  <c r="T18" i="1"/>
  <c r="Q18" i="1"/>
  <c r="Y18" i="1"/>
  <c r="V17" i="1" l="1"/>
  <c r="W16" i="1" s="1"/>
  <c r="S17" i="1"/>
  <c r="P17" i="1"/>
  <c r="Q16" i="1" s="1"/>
  <c r="M17" i="1"/>
  <c r="N16" i="1" s="1"/>
  <c r="Y16" i="1"/>
  <c r="N14" i="1" l="1"/>
  <c r="W14" i="1"/>
  <c r="T14" i="1"/>
  <c r="Q14" i="1"/>
  <c r="Y12" i="1"/>
</calcChain>
</file>

<file path=xl/sharedStrings.xml><?xml version="1.0" encoding="utf-8"?>
<sst xmlns="http://schemas.openxmlformats.org/spreadsheetml/2006/main" count="1062" uniqueCount="368">
  <si>
    <t>Приложение № 1</t>
  </si>
  <si>
    <t>к Методике бальной оценки качества финансового</t>
  </si>
  <si>
    <t>бюджетных средств ЗАТО г. Североморск</t>
  </si>
  <si>
    <t>Пока- затель</t>
  </si>
  <si>
    <t>Наименование показателя</t>
  </si>
  <si>
    <t>Расчет показателя (Р)</t>
  </si>
  <si>
    <t>Ед.изм.</t>
  </si>
  <si>
    <t>Целевое назначение</t>
  </si>
  <si>
    <t>Оценка показателя (баллы)</t>
  </si>
  <si>
    <t>Комментарий</t>
  </si>
  <si>
    <t>Управление образования</t>
  </si>
  <si>
    <t>Управление культуры</t>
  </si>
  <si>
    <t>КРГХ</t>
  </si>
  <si>
    <t>КИО</t>
  </si>
  <si>
    <r>
      <rPr>
        <sz val="11"/>
        <color theme="1"/>
        <rFont val="Times New Roman"/>
        <family val="1"/>
        <charset val="204"/>
      </rPr>
      <t>Среднее значение оценки Spj=SUM K</t>
    </r>
    <r>
      <rPr>
        <sz val="8"/>
        <color theme="1"/>
        <rFont val="Times New Roman"/>
        <family val="1"/>
        <charset val="204"/>
      </rPr>
      <t>nj</t>
    </r>
    <r>
      <rPr>
        <sz val="10"/>
        <color theme="1"/>
        <rFont val="Times New Roman"/>
        <family val="1"/>
        <charset val="204"/>
      </rPr>
      <t>/n</t>
    </r>
  </si>
  <si>
    <t>Исх. данные</t>
  </si>
  <si>
    <t>Значение пок-ля</t>
  </si>
  <si>
    <t>Бал</t>
  </si>
  <si>
    <t>1.1.</t>
  </si>
  <si>
    <t>день</t>
  </si>
  <si>
    <t>Целевым ориентиром является значение, равное 0</t>
  </si>
  <si>
    <t>1.2.</t>
  </si>
  <si>
    <t>%</t>
  </si>
  <si>
    <t>1.3.</t>
  </si>
  <si>
    <t>1.4.</t>
  </si>
  <si>
    <t>1.5.</t>
  </si>
  <si>
    <t>шт.</t>
  </si>
  <si>
    <t>1.6.</t>
  </si>
  <si>
    <t>1.7.</t>
  </si>
  <si>
    <t>1.8.</t>
  </si>
  <si>
    <t>1.9.</t>
  </si>
  <si>
    <t>1.10.</t>
  </si>
  <si>
    <t>1.11.</t>
  </si>
  <si>
    <t>Максимальная оценка по направлению</t>
  </si>
  <si>
    <t>Оценка ГАБС по направлению</t>
  </si>
  <si>
    <t>2.1.</t>
  </si>
  <si>
    <t>2.2.</t>
  </si>
  <si>
    <t>Х</t>
  </si>
  <si>
    <t>2.3.</t>
  </si>
  <si>
    <t>2.4.</t>
  </si>
  <si>
    <t>Имеется</t>
  </si>
  <si>
    <t>2.5.</t>
  </si>
  <si>
    <t>2.6.</t>
  </si>
  <si>
    <t>Целевым ориентиром для главного администратора бюджетных средств является значение, равное 0</t>
  </si>
  <si>
    <t>Показатель отражает эффективность управления кредиторской задолженностью</t>
  </si>
  <si>
    <t>3.1.</t>
  </si>
  <si>
    <t>3.2.</t>
  </si>
  <si>
    <t>3.3.</t>
  </si>
  <si>
    <t>3.4.</t>
  </si>
  <si>
    <t>4.1.</t>
  </si>
  <si>
    <t>4.2.</t>
  </si>
  <si>
    <t>Недостачи и хищения денежных средств и материальных запасов</t>
  </si>
  <si>
    <t>Прирост сумм недостач и хищений</t>
  </si>
  <si>
    <t>Сумма недостач и хищений за отчетный период осталась без изменений</t>
  </si>
  <si>
    <t>4.3.</t>
  </si>
  <si>
    <t>5.1.</t>
  </si>
  <si>
    <t>Суммарная оценка качества финансового менеджмента главного администратора бюджетных средств (КФМ)</t>
  </si>
  <si>
    <t>Максимально возможная оценка  (МАХ)</t>
  </si>
  <si>
    <t>Уровень качества фин. менеджмента (Q)  (КФМ/МАХ)</t>
  </si>
  <si>
    <t>Рейтинговая оценка ГАБС   ( R ) (Q*5)</t>
  </si>
  <si>
    <t>Администрация ЗАТО г.Североморск</t>
  </si>
  <si>
    <t>Управление финансов</t>
  </si>
  <si>
    <t>Совет депутатов</t>
  </si>
  <si>
    <t>КСП</t>
  </si>
  <si>
    <t>Отсутствие недостач и хищений</t>
  </si>
  <si>
    <t>нет</t>
  </si>
  <si>
    <t>Своевременность предоставления реестра расходных обязательств (далее - РРО) ГАБС</t>
  </si>
  <si>
    <t>РРО  предоставлен         с                       нарушением срока</t>
  </si>
  <si>
    <t>Целевым ориентиром является своевременность предоставления реестра расходных обязательств</t>
  </si>
  <si>
    <t>Положительное значение свидетельствует о несоблюдении сроков представления ГАБС РРО.
Представление реестра до наступления установленного срока оценивается в 5 баллов.
Оценке подлежат предоставление планового РРО в автоматизированной системе не позднее 15 марта  текущего года, а также предоставление предварительного РРО в сроки, установленные графиком подготовки и рассмотрения документов и материалов, разрабатываемых при составлении проекта бюджета на очередной финансовый год и на плановый период.</t>
  </si>
  <si>
    <t xml:space="preserve">Качество планирования расходов: количество обращений ГАБС на изменение ассигнований, вносимых в связи с перераспределением годовых назначений в разрезе кодов видов расходов классификации расходов бюджета </t>
  </si>
  <si>
    <t>Целевым ориентиром   является значение показателя равное 0</t>
  </si>
  <si>
    <t>Р2&gt;36</t>
  </si>
  <si>
    <t>30&lt;Р2≤36</t>
  </si>
  <si>
    <t>24&lt;Р2≤30</t>
  </si>
  <si>
    <t>21&lt;Р2≤24</t>
  </si>
  <si>
    <t>12&lt;Р2≤21</t>
  </si>
  <si>
    <t>0≤Р2≤12</t>
  </si>
  <si>
    <t xml:space="preserve">За исключением  изменений, внесенных в связи с уточнением бюджета ЗАТО г.Североморск
Большое количество изменений, вносимых в отчетном финансовом году, свидетельствуют о низком качестве работы ГАБС по финансовому планированию. 
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</si>
  <si>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 xml:space="preserve">Показатели, характеризующие качество управления расходами бюджета </t>
    </r>
  </si>
  <si>
    <t>Перечень показателей показателей бальной оценки качества финансового менеджмента в отношении главных администраторов 
бюджетных средств ЗАТО г.Североморск</t>
  </si>
  <si>
    <t xml:space="preserve">Качество планирования бюджетных ассигнований (в части средств местного бюджета)
</t>
  </si>
  <si>
    <t>Целевым ориентиром является значение показателя равное 0</t>
  </si>
  <si>
    <t>Р3&gt; 20</t>
  </si>
  <si>
    <t>15&lt;Р3≤20</t>
  </si>
  <si>
    <t>10&lt;Р3≤15</t>
  </si>
  <si>
    <t>5&lt;Р3≤10</t>
  </si>
  <si>
    <t>0&lt;Р3≤5</t>
  </si>
  <si>
    <t>Р3=0</t>
  </si>
  <si>
    <t>Большой объем бюджетных ассигнований, перераспределенных за отчетный период свидетельствует о низком качестве планирования бюджетных ассигнований ГАБС</t>
  </si>
  <si>
    <t xml:space="preserve">Оценка исполнения бюджета: объем не исполненных на конец отчетного года бюджетных ассигнований (в части средств местного бюджета)
</t>
  </si>
  <si>
    <t>Целевым ориентиром является уровень не исполненных на конец отчетного финансового года бюджетных ассигнований не более 5%</t>
  </si>
  <si>
    <t>Р4&lt; 70</t>
  </si>
  <si>
    <t>70≤Р4&lt;75</t>
  </si>
  <si>
    <t>75≤Р4&lt;80</t>
  </si>
  <si>
    <t>80≤Р4&lt;90</t>
  </si>
  <si>
    <t>90≤Р4&lt;95</t>
  </si>
  <si>
    <t>Р4≥95</t>
  </si>
  <si>
    <r>
      <rPr>
        <b/>
        <sz val="10"/>
        <color theme="1"/>
        <rFont val="Times New Roman"/>
        <family val="1"/>
        <charset val="204"/>
      </rPr>
      <t>Р3=100% * Оизм. / Оуточн</t>
    </r>
    <r>
      <rPr>
        <sz val="10"/>
        <color theme="1"/>
        <rFont val="Times New Roman"/>
        <family val="1"/>
        <charset val="204"/>
      </rPr>
      <t xml:space="preserve">, где                                                                  </t>
    </r>
    <r>
      <rPr>
        <b/>
        <sz val="10"/>
        <color theme="1"/>
        <rFont val="Times New Roman"/>
        <family val="1"/>
        <charset val="204"/>
      </rPr>
      <t>Оизм.</t>
    </r>
    <r>
      <rPr>
        <sz val="10"/>
        <color theme="1"/>
        <rFont val="Times New Roman"/>
        <family val="1"/>
        <charset val="204"/>
      </rPr>
      <t xml:space="preserve"> – сумма изменений бюджетных ассигнований за отчетный финансовый год (за исключением средств целевых межбюджетных трансфертов) по инициативе ГАБС в случаях: внесения изменений в муниципальные программы в части перераспределения бюджетных ассигнований между разделами, подразделами, целевыми статьями, видами расходов классификации расходов, в том числе путем введения новых кодов классификации расходов в пределах бюджетных ассигнований, утвержденных ГАБС бюджета на соответствующий финансовый год решением о бюджете на очередной финансовый год и плановый период  (вид изменения  071, 110, 111, 112,115);
</t>
    </r>
    <r>
      <rPr>
        <b/>
        <sz val="10"/>
        <color theme="1"/>
        <rFont val="Times New Roman"/>
        <family val="1"/>
        <charset val="204"/>
      </rPr>
      <t>Оуточн.</t>
    </r>
    <r>
      <rPr>
        <sz val="10"/>
        <color theme="1"/>
        <rFont val="Times New Roman"/>
        <family val="1"/>
        <charset val="204"/>
      </rPr>
      <t xml:space="preserve"> - объем бюджетных ассигнований за отчетный период (с учетом изменений, внесенных в связи с уточнением бюджета) в соответствии с решением о бюджете ЗАТО г.Североморск           </t>
    </r>
  </si>
  <si>
    <r>
      <rPr>
        <b/>
        <sz val="10"/>
        <color theme="1"/>
        <rFont val="Times New Roman"/>
        <family val="1"/>
        <charset val="204"/>
      </rPr>
      <t>P5 = (V4 – Vcр) / Vcр * 100</t>
    </r>
    <r>
      <rPr>
        <sz val="10"/>
        <color theme="1"/>
        <rFont val="Times New Roman"/>
        <family val="1"/>
        <charset val="204"/>
      </rPr>
      <t xml:space="preserve"> , где                                                                    </t>
    </r>
    <r>
      <rPr>
        <b/>
        <sz val="10"/>
        <color theme="1"/>
        <rFont val="Times New Roman"/>
        <family val="1"/>
        <charset val="204"/>
      </rPr>
      <t>V4</t>
    </r>
    <r>
      <rPr>
        <sz val="10"/>
        <color theme="1"/>
        <rFont val="Times New Roman"/>
        <family val="1"/>
        <charset val="204"/>
      </rPr>
      <t xml:space="preserve"> - объем кассовых расходов ГАБС в 4 квартале соответствующего финансового года;
</t>
    </r>
    <r>
      <rPr>
        <b/>
        <sz val="10"/>
        <color theme="1"/>
        <rFont val="Times New Roman"/>
        <family val="1"/>
        <charset val="204"/>
      </rPr>
      <t>Vcр</t>
    </r>
    <r>
      <rPr>
        <sz val="10"/>
        <color theme="1"/>
        <rFont val="Times New Roman"/>
        <family val="1"/>
        <charset val="204"/>
      </rPr>
      <t xml:space="preserve"> - средний объем кассовых расходов ГАБС за 1 - 3 кварталы соответствующего финансового года 
</t>
    </r>
    <r>
      <rPr>
        <b/>
        <sz val="10"/>
        <color theme="1"/>
        <rFont val="Times New Roman"/>
        <family val="1"/>
        <charset val="204"/>
      </rPr>
      <t>Vcp= (V1 + V2 + Vз) / 3</t>
    </r>
    <r>
      <rPr>
        <sz val="10"/>
        <color theme="1"/>
        <rFont val="Times New Roman"/>
        <family val="1"/>
        <charset val="204"/>
      </rPr>
      <t xml:space="preserve">
</t>
    </r>
  </si>
  <si>
    <t xml:space="preserve">Без учета безвозмездных перечислений из бюджетов других уровней бюджетной системы РФ.
Показатель позволяет оценить исполнение расходов в отчетном финансовом году. 
Наличие определенного уровня неисполненных бюджетных ассигнований (не выше 5 %) является допустимым даже при высоком уровне качества управления финансами, осуществляемого главного администратора бюджетных средств.
   Наличие остатков неиспользованных бюджетных ассигнований на лицевых счетах подведомственных учреждений свидетельствует о низком качестве управления финансами, осуществляемого ГАБС. </t>
  </si>
  <si>
    <t>Целевым ориентиром является отсутствие существенного отклонения доли расходов в 4 квартале от среднегодового уровня (не более среднего арифметического значения расходов в 1-3 квартале, увеличенных на 15%)</t>
  </si>
  <si>
    <t>Р5≥80</t>
  </si>
  <si>
    <t>80&gt;Р5≥65</t>
  </si>
  <si>
    <t>65&gt;Р5≥50</t>
  </si>
  <si>
    <t>50&gt;Р5≥30</t>
  </si>
  <si>
    <t>30&gt;Р5≥15</t>
  </si>
  <si>
    <t>Р5&lt;15</t>
  </si>
  <si>
    <t>Доля бюджетных ассигнований ГАБС, сформированных в программном виде
на очередной финансовый год и плановый период в соответствии с решением о бюджете на соответствующий финансовый год и плановый период                 (в части средств местного бюджета)</t>
  </si>
  <si>
    <t>Равномерность расходов в отчетном финансовом году (в части средств местного бюджета)</t>
  </si>
  <si>
    <t>Целевым ориентиром является увеличение доли бюджетных ассигнований в рамках программных мероприятий</t>
  </si>
  <si>
    <t>Р6&lt; 30</t>
  </si>
  <si>
    <t>30≤Р6&lt;40</t>
  </si>
  <si>
    <t>40≤Р6&lt;55</t>
  </si>
  <si>
    <t>55≤Р6&lt;70</t>
  </si>
  <si>
    <t xml:space="preserve">70≤Р6&lt;85         </t>
  </si>
  <si>
    <t>85≤Р6≤100</t>
  </si>
  <si>
    <t>Средства на содержание законодательных (представительных) органов, судебных органов, избирательных комиссий, контрольно-счетных органов и т.п. органов муниципальных образований в рамках муниципальных программ не отражаются ввиду невозможности установления местной администрацией муниципального образования целевых показателей (индикаторов) для таких органов (Письмо Минфина России от 30 сентября 2014 г. N 09-05-05/48843, от 29 декабря 2016г. №06-04-11/01/79142), из чего следует неактуальность анализа данного показателя для следующих ГАБС: КСП, Совет депутатов, Администрация, показатель не рассчитывается, в оценке не участвует</t>
  </si>
  <si>
    <t xml:space="preserve">Доля расходов ГАБС, осуществляемых в программном виде в общем объеме бюджетных ассигнований ГАБС в отчетном периоде </t>
  </si>
  <si>
    <t>Целевым ориентиром является уровень исполнения расходов бюджета в рамках программных мероприятий в отчетном периоде не менее 90%</t>
  </si>
  <si>
    <t>Р7&lt; 30</t>
  </si>
  <si>
    <t>30≤Р7&lt;40</t>
  </si>
  <si>
    <t>40≤Р7&lt;55</t>
  </si>
  <si>
    <t>Нарушение порядка составления, утверждения и ведения бюджетных смет ОМСУ, казенных учреждений, планов финансово-хозяйственной деятельности (далее – ПФХД) учреждений, подведомственных ГАБС</t>
  </si>
  <si>
    <r>
      <t xml:space="preserve">Р7 = Епр. / Еобщ х 100, где
Епр. – </t>
    </r>
    <r>
      <rPr>
        <sz val="10"/>
        <color theme="1"/>
        <rFont val="Times New Roman"/>
        <family val="1"/>
        <charset val="204"/>
      </rPr>
      <t>объем бюджетных расходов ГАБС, исполненных в программном виде (муниципальные программы)</t>
    </r>
    <r>
      <rPr>
        <b/>
        <sz val="10"/>
        <color theme="1"/>
        <rFont val="Times New Roman"/>
        <family val="1"/>
        <charset val="204"/>
      </rPr>
      <t xml:space="preserve">
Еобщ. – </t>
    </r>
    <r>
      <rPr>
        <sz val="10"/>
        <color theme="1"/>
        <rFont val="Times New Roman"/>
        <family val="1"/>
        <charset val="204"/>
      </rPr>
      <t>кассовое исполнение расходов ГАБС в отчетном финансовом периоде (из всех источников)</t>
    </r>
    <r>
      <rPr>
        <b/>
        <sz val="10"/>
        <color theme="1"/>
        <rFont val="Times New Roman"/>
        <family val="1"/>
        <charset val="204"/>
      </rPr>
      <t xml:space="preserve">
</t>
    </r>
  </si>
  <si>
    <r>
      <t>P8 = Qs, где
Qs -</t>
    </r>
    <r>
      <rPr>
        <sz val="10"/>
        <color theme="1"/>
        <rFont val="Times New Roman"/>
        <family val="1"/>
        <charset val="204"/>
      </rPr>
      <t xml:space="preserve">количество фактов нарушений порядка составления, утверждения и ведения бюджетных смет ОМСУ, казенных учреждений и ПФХД подведомственных учреждений
</t>
    </r>
    <r>
      <rPr>
        <b/>
        <sz val="10"/>
        <color theme="1"/>
        <rFont val="Times New Roman"/>
        <family val="1"/>
        <charset val="204"/>
      </rPr>
      <t xml:space="preserve">
</t>
    </r>
  </si>
  <si>
    <t>Целевым ориентиром для является недопущение нарушений</t>
  </si>
  <si>
    <t xml:space="preserve">ед. </t>
  </si>
  <si>
    <t xml:space="preserve">По результатам проверок в течение года были установлены факты нарушений </t>
  </si>
  <si>
    <t xml:space="preserve">ППоказатель отражает качество финансовой дисциплины главного администратора. 
Учитываются все нарушения, выявленные в ходе проверок ОМСУ, в том числе подведомственных казенных, автономных и бюджетных учреждений
</t>
  </si>
  <si>
    <t xml:space="preserve">По результатам проверок в течение года не установлены факты нарушений </t>
  </si>
  <si>
    <t>Экономия при размещении заказов (в соответствии с требованиями Федерального закона "О контрактной системе в сфере закупок товаров, работ, услуг для обеспечения государственных и муниципальных нужд"№44-ФЗ) на поставки товаров, выполнения работ, оказание услуг для муниципальных нужд</t>
  </si>
  <si>
    <t>Целевым ориентиром является значение показателя менее 5%</t>
  </si>
  <si>
    <t xml:space="preserve">Большое значение показателя свидетельствует о низком качестве бюджетного планирования главным администратором бюджетных средств.
</t>
  </si>
  <si>
    <t>35&lt;Р9≤50</t>
  </si>
  <si>
    <t>20&lt;Р9≤35</t>
  </si>
  <si>
    <t>10&lt;Р9≤20</t>
  </si>
  <si>
    <t>5&lt;Р9≤10</t>
  </si>
  <si>
    <t>Р9&lt; 5</t>
  </si>
  <si>
    <t>Наличие фактов задержек и невыплат по принятым обязательствам отчетного года</t>
  </si>
  <si>
    <r>
      <t xml:space="preserve">Р10 = Qz, где
Qz - </t>
    </r>
    <r>
      <rPr>
        <sz val="10"/>
        <color theme="1"/>
        <rFont val="Times New Roman"/>
        <family val="1"/>
        <charset val="204"/>
      </rPr>
      <t xml:space="preserve">количество фактов задержек и невыплат по принятым обязательствам отчетного года (с учетом подведомственных учреждений)
</t>
    </r>
    <r>
      <rPr>
        <b/>
        <sz val="10"/>
        <color theme="1"/>
        <rFont val="Times New Roman"/>
        <family val="1"/>
        <charset val="204"/>
      </rPr>
      <t xml:space="preserve">
</t>
    </r>
  </si>
  <si>
    <t>Целевым ориентиром является отсутствие фактов задержек и невыплат</t>
  </si>
  <si>
    <t>Показатель отражает качество финансовой дисциплины, а также надежность внутреннего финансового контроля главного администратора в части выполнения принятых обязательств</t>
  </si>
  <si>
    <t xml:space="preserve">Р10&gt;0 </t>
  </si>
  <si>
    <t>Р10=0</t>
  </si>
  <si>
    <t>Неправомерное использование бюджетных средств, в том числе нецелевое использование бюджетных средств в отношении расходов на обеспечение выполнения функций ГАБС и подведомственных ему учреждений (МКУ, МБУ, МАУ)</t>
  </si>
  <si>
    <r>
      <t>P11 = Qn, где
Qn</t>
    </r>
    <r>
      <rPr>
        <sz val="10"/>
        <color theme="1"/>
        <rFont val="Times New Roman"/>
        <family val="1"/>
        <charset val="204"/>
      </rPr>
      <t xml:space="preserve"> - количество фактов неправомерного использования бюджетных средств, в том числе нецелевого использования бюджетных средств 
</t>
    </r>
    <r>
      <rPr>
        <b/>
        <sz val="10"/>
        <color theme="1"/>
        <rFont val="Times New Roman"/>
        <family val="1"/>
        <charset val="204"/>
      </rPr>
      <t xml:space="preserve">
</t>
    </r>
  </si>
  <si>
    <t xml:space="preserve">Целевым ориентиром является недопущение неправомерного (нецелевого) использования бюджетных  средств,     </t>
  </si>
  <si>
    <t>В случае установления  по результа-   там проверок                    в течение года неправомер- ного (нецелевого) использования бюджетных средств</t>
  </si>
  <si>
    <t>По  результатам проверок в течение года нарушений не выявлено</t>
  </si>
  <si>
    <t>Показатель отражает степень соблюдения бюджетного законодательства и иных нормативных правовых актов Российской Федерации, регулирующих бюджетные правоотношения, а также надежность внутреннего финансового контроля главного администратора в части соблюдения бюджетного законодательства  подведомственными учреждениями.</t>
  </si>
  <si>
    <t>1.12.</t>
  </si>
  <si>
    <t>Изменение дебиторской задолженности ГАБС и подведомственных ему муниципальных  учреждений в отчетном периоде по сравнению с началом года</t>
  </si>
  <si>
    <t>тыс. руб.</t>
  </si>
  <si>
    <t>Целевым ориентиром является отсутствие дебиторской задолженности</t>
  </si>
  <si>
    <t>Р12&gt; 0 (допущен рост дебиторской задолжен-ности)</t>
  </si>
  <si>
    <t xml:space="preserve">Р12=0
(дебитор-ская задолжен-ность не изменилась)
</t>
  </si>
  <si>
    <t>Р12&lt;0 (снижение дебитор-ской задолжен-ности)</t>
  </si>
  <si>
    <t xml:space="preserve">Негативным считается факт увеличения дебиторской задолженности по сравнению с началом отчетного периода
</t>
  </si>
  <si>
    <t>1.13.</t>
  </si>
  <si>
    <t>Наличие у ГАБС и подведомственных ему муниципальных  учреждений просроченной кредиторской задолженности</t>
  </si>
  <si>
    <t>Р13&gt;0</t>
  </si>
  <si>
    <t>Р13=0</t>
  </si>
  <si>
    <t>1.14.</t>
  </si>
  <si>
    <r>
      <rPr>
        <b/>
        <sz val="10"/>
        <color theme="1"/>
        <rFont val="Times New Roman"/>
        <family val="1"/>
        <charset val="204"/>
      </rPr>
      <t>Р14 = Кf / К*100, где 
Кf –</t>
    </r>
    <r>
      <rPr>
        <sz val="10"/>
        <color theme="1"/>
        <rFont val="Times New Roman"/>
        <family val="1"/>
        <charset val="204"/>
      </rPr>
      <t xml:space="preserve"> объем просроченной кредиторской задолженности местного бюджета в части главного администратора бюджетных средств по состоянию на 1 число месяца, следующего за отчетным периодом;</t>
    </r>
    <r>
      <rPr>
        <b/>
        <sz val="10"/>
        <color theme="1"/>
        <rFont val="Times New Roman"/>
        <family val="1"/>
        <charset val="204"/>
      </rPr>
      <t xml:space="preserve">
К - </t>
    </r>
    <r>
      <rPr>
        <sz val="10"/>
        <color theme="1"/>
        <rFont val="Times New Roman"/>
        <family val="1"/>
        <charset val="204"/>
      </rPr>
      <t>объем просроченной кредиторской задолженности местного бюджета в части главного администратора бюджетных средств по состоянию на 1 число месяца отчетного периода</t>
    </r>
  </si>
  <si>
    <t>Р14&gt; 10 или если Кf&gt;0, К&gt;0</t>
  </si>
  <si>
    <t>50&lt;Р14≤100</t>
  </si>
  <si>
    <t>0&lt;Р14≤50</t>
  </si>
  <si>
    <t>Р14=0,     или если Кf=0, К=0</t>
  </si>
  <si>
    <t>2. Показатели, характеризующие качество управления доходами бюджета</t>
  </si>
  <si>
    <t xml:space="preserve">Качество правовой базы ГАБС </t>
  </si>
  <si>
    <t>да / нет</t>
  </si>
  <si>
    <t>Целевым ориентиром является наличие актуальной на отчетную дату методики</t>
  </si>
  <si>
    <t>Отсут-ствует</t>
  </si>
  <si>
    <r>
      <t xml:space="preserve">Р15 – </t>
    </r>
    <r>
      <rPr>
        <sz val="10"/>
        <color theme="1"/>
        <rFont val="Times New Roman"/>
        <family val="1"/>
        <charset val="204"/>
      </rPr>
      <t>наличие  или отсутствие утвержденной ГАБС Методики прогнозирования поступлений доходов в бюджет ЗАТО г.Североморск, актуализированной на отчётную дату</t>
    </r>
  </si>
  <si>
    <t>Своевременность предоставления сведений о прогнозе доходов ГАБС</t>
  </si>
  <si>
    <r>
      <t>Р16 –</t>
    </r>
    <r>
      <rPr>
        <sz val="10"/>
        <color theme="1"/>
        <rFont val="Times New Roman"/>
        <family val="1"/>
        <charset val="204"/>
      </rPr>
      <t xml:space="preserve"> количество дней отклонения от даты регистрации сопроводительного письма ГАБС в Управлении финансов, к которому приложены сведения о прогнозе доходов ГАБС, от срока предоставления таких сведений</t>
    </r>
  </si>
  <si>
    <t>Прогноз доходов не предоставлен в срок</t>
  </si>
  <si>
    <t>Прогноз доходов предоставлен в срок</t>
  </si>
  <si>
    <t>Исполнение плана по доходам: отклонение кассового исполнения по налоговым и неналоговым доходам от первоначального плана формирования налоговых и неналоговых доходов</t>
  </si>
  <si>
    <t>Целевым ориентиром является значение показателя не превосходящее 5%</t>
  </si>
  <si>
    <t>Р17&gt;15</t>
  </si>
  <si>
    <t>12&lt;Р17≤15</t>
  </si>
  <si>
    <t>10&lt;Р17≤12</t>
  </si>
  <si>
    <t>7&lt;Р17≤10</t>
  </si>
  <si>
    <t>5&lt;Р17≤7</t>
  </si>
  <si>
    <t>Р17≤ 5</t>
  </si>
  <si>
    <t xml:space="preserve">Негативно расценивается как недовыполнение прогноза поступления доходов на текущий финансовый год для ГАБС, так и значительное перевыполнение плана по доходам в отчетном финансовом периоде. 
Показатель анализируется для ГАБС, доходные источники которых определены в прогнозе поступления предоставляемом ГАБС 
</t>
  </si>
  <si>
    <t>Динамика задолженности по неналоговым доходам бюджета ЗАТО г.Североморск</t>
  </si>
  <si>
    <t>коэф-т</t>
  </si>
  <si>
    <t>Целевым ориентиром для ГАБС является значение показателя, менее 1</t>
  </si>
  <si>
    <t>Р18 &gt; 1</t>
  </si>
  <si>
    <t>Р18 = 1</t>
  </si>
  <si>
    <t>Р18 &lt; 1</t>
  </si>
  <si>
    <t xml:space="preserve">Негативно расценивается факт увеличения дебиторской задолженности по платежам в бюджет
</t>
  </si>
  <si>
    <r>
      <rPr>
        <b/>
        <sz val="9"/>
        <color theme="1"/>
        <rFont val="Times New Roman"/>
        <family val="1"/>
        <charset val="204"/>
      </rPr>
      <t>Р17= 100 – (Dисп. / Dплан. х100), если Dисп. &lt; Dплан.; 
Р17 = (Dисп. / Dплан. х 100) – 100, если Dисп &gt; Dплан., где</t>
    </r>
    <r>
      <rPr>
        <b/>
        <sz val="10"/>
        <color theme="1"/>
        <rFont val="Times New Roman"/>
        <family val="1"/>
        <charset val="204"/>
      </rPr>
      <t xml:space="preserve">
Dплан. </t>
    </r>
    <r>
      <rPr>
        <sz val="10"/>
        <color theme="1"/>
        <rFont val="Times New Roman"/>
        <family val="1"/>
        <charset val="204"/>
      </rPr>
      <t>– сумма уточненного плана по налоговым и неналоговым доходам по ГАБС на отчётный финансовый год (за исключением штрафов, санкций, возмещения ущерба, прочих неналоговых доходов)</t>
    </r>
    <r>
      <rPr>
        <b/>
        <sz val="10"/>
        <color theme="1"/>
        <rFont val="Times New Roman"/>
        <family val="1"/>
        <charset val="204"/>
      </rPr>
      <t xml:space="preserve">
Dисп.</t>
    </r>
    <r>
      <rPr>
        <sz val="10"/>
        <color theme="1"/>
        <rFont val="Times New Roman"/>
        <family val="1"/>
        <charset val="204"/>
      </rPr>
      <t xml:space="preserve"> – кассовое исполнение по налоговым и неналоговым доходам ГАБС за отчетный финансовый год  (за исключением штрафов, санкций, возмещения ущерба, прочих неналоговых доходов, а также безвозмездных поступлений)</t>
    </r>
  </si>
  <si>
    <r>
      <rPr>
        <b/>
        <sz val="10"/>
        <color theme="1"/>
        <rFont val="Times New Roman"/>
        <family val="1"/>
        <charset val="204"/>
      </rPr>
      <t>Р6 = Sпр. / Sобщ.*100</t>
    </r>
    <r>
      <rPr>
        <sz val="10"/>
        <color theme="1"/>
        <rFont val="Times New Roman"/>
        <family val="1"/>
        <charset val="204"/>
      </rPr>
      <t xml:space="preserve">, где
</t>
    </r>
    <r>
      <rPr>
        <b/>
        <sz val="10"/>
        <color theme="1"/>
        <rFont val="Times New Roman"/>
        <family val="1"/>
        <charset val="204"/>
      </rPr>
      <t>Sпр.</t>
    </r>
    <r>
      <rPr>
        <sz val="10"/>
        <color theme="1"/>
        <rFont val="Times New Roman"/>
        <family val="1"/>
        <charset val="204"/>
      </rPr>
      <t xml:space="preserve"> - объем бюджетных ассигнований ГАБС на очередной финансовый год и плановый период, сформированный в программном виде, и реализуемый в соответствии с решением о бюджете на соответствующий финансовый год и плановый период
</t>
    </r>
    <r>
      <rPr>
        <b/>
        <sz val="10"/>
        <color theme="1"/>
        <rFont val="Times New Roman"/>
        <family val="1"/>
        <charset val="204"/>
      </rPr>
      <t xml:space="preserve">Sобщ. </t>
    </r>
    <r>
      <rPr>
        <sz val="10"/>
        <color theme="1"/>
        <rFont val="Times New Roman"/>
        <family val="1"/>
        <charset val="204"/>
      </rPr>
      <t>– общий объем бюджетных ассигнований, предусмотренных главным администраторам бюджетных средств на очередной финансовый год и плановый период в соответствии с решением о бюджете на соответствующий финансовый год и плановый период без учета субвенций, и иных межбюджетных трансфертов из областного бюджета, а также зарезервированных средств в составе утвержденных (в соответствии с решением о бюджете)</t>
    </r>
  </si>
  <si>
    <r>
      <t>Р18=Дк.г. / Дн.г.
если Дк.г. &gt; 0, а Дн.г. = 0,
то Р18 = 1,1, где
Дк.г</t>
    </r>
    <r>
      <rPr>
        <sz val="9"/>
        <color theme="1"/>
        <rFont val="Times New Roman"/>
        <family val="1"/>
        <charset val="204"/>
      </rPr>
      <t xml:space="preserve">. –  задолженность по неналоговым доходам, администрируемым ГАБС, на конец отчетного года 
</t>
    </r>
    <r>
      <rPr>
        <b/>
        <sz val="9"/>
        <color theme="1"/>
        <rFont val="Times New Roman"/>
        <family val="1"/>
        <charset val="204"/>
      </rPr>
      <t>Дн.г.</t>
    </r>
    <r>
      <rPr>
        <sz val="9"/>
        <color theme="1"/>
        <rFont val="Times New Roman"/>
        <family val="1"/>
        <charset val="204"/>
      </rPr>
      <t xml:space="preserve"> - задолженность по неналоговым доходам, администрируемым ГАБС, на начало отчетного года </t>
    </r>
  </si>
  <si>
    <t>Наличие регистрации в Государственной информационной системе о государственных и муниципальных платежах (далее - ГИС ГМП)</t>
  </si>
  <si>
    <r>
      <t>P19-</t>
    </r>
    <r>
      <rPr>
        <sz val="10"/>
        <color theme="1"/>
        <rFont val="Times New Roman"/>
        <family val="1"/>
        <charset val="204"/>
      </rPr>
      <t xml:space="preserve"> наличие или отсутствие факта регистрации ГАБС в ГИС ГМП</t>
    </r>
  </si>
  <si>
    <t>да/ нет</t>
  </si>
  <si>
    <t>Целевым ориентиром является наличие регистрации ГАБС в ГИС ГМП</t>
  </si>
  <si>
    <t>Отсутствие факта регистрации в ГИС ГМП</t>
  </si>
  <si>
    <t>Наличие регистрации в ГИС ГМП</t>
  </si>
  <si>
    <t>Доля переданных начислений по налоговым и неналоговым платежам ГАБС в ГИС ГМП к общему количеству начислений администрируемых налоговых и неналоговых доходов, подлежащих передаче в ГИС ГМП</t>
  </si>
  <si>
    <t>Целевым ориентиром является направление извещений о начислениях в  ГИС ГМП в полном объеме</t>
  </si>
  <si>
    <t>Р20 &lt; 50 либо НЧобщ &gt; 0, НЧнапр = 0</t>
  </si>
  <si>
    <t>50≤ Р20 ≤ 70</t>
  </si>
  <si>
    <t>70&lt; Р20≤ 90</t>
  </si>
  <si>
    <t>90&lt;Р20&lt;   100</t>
  </si>
  <si>
    <t>Р20 = 100</t>
  </si>
  <si>
    <r>
      <t>Р20 = 100 x НЧнапр / НЧобщ, где 
НЧнапр –</t>
    </r>
    <r>
      <rPr>
        <sz val="10"/>
        <color theme="1"/>
        <rFont val="Times New Roman"/>
        <family val="1"/>
        <charset val="204"/>
      </rPr>
      <t xml:space="preserve"> сумма в направленных извещениях о начислениях в ГИС ГМП по закрепленным доходным источникам бюджета, администрируемым ГАБС, по состоянию на 1 января года, следующего за отчетным;</t>
    </r>
    <r>
      <rPr>
        <b/>
        <sz val="10"/>
        <color theme="1"/>
        <rFont val="Times New Roman"/>
        <family val="1"/>
        <charset val="204"/>
      </rPr>
      <t xml:space="preserve">
НЧобщ </t>
    </r>
    <r>
      <rPr>
        <sz val="10"/>
        <color theme="1"/>
        <rFont val="Times New Roman"/>
        <family val="1"/>
        <charset val="204"/>
      </rPr>
      <t>– общая сумма начислений по закрепленным доходным источникам бюджета, подлежащих передаче в ГИС ГМП, администрируемым ГАБС, по состоянию на 1 января года, следующего за отчетным</t>
    </r>
  </si>
  <si>
    <t>3. Показатели, характеризующие качество ведения бухгалтерского учета и составления отчетности</t>
  </si>
  <si>
    <t>Соблюдение установленных Управлением финансов сроков представления ГАБС годовой бюджетной отчетности</t>
  </si>
  <si>
    <r>
      <t xml:space="preserve">Р21 - </t>
    </r>
    <r>
      <rPr>
        <sz val="10"/>
        <color theme="1"/>
        <rFont val="Times New Roman"/>
        <family val="1"/>
        <charset val="204"/>
      </rPr>
      <t>соблюдение установленных Управлением финансов сроков представления ГАБС годовой бюджетной отчетности</t>
    </r>
  </si>
  <si>
    <t xml:space="preserve">Целевым ориентиром является соблюдение ГАБС установленных сроков предоставления бюджетной отчетности </t>
  </si>
  <si>
    <t>Отчет представлен с нарушением срока</t>
  </si>
  <si>
    <t>Отчет представлен          в срок</t>
  </si>
  <si>
    <t>Качество годовой бюджетной отчетности, представляемой ГАБС</t>
  </si>
  <si>
    <r>
      <t xml:space="preserve">Р22 - </t>
    </r>
    <r>
      <rPr>
        <sz val="10"/>
        <color theme="1"/>
        <rFont val="Times New Roman"/>
        <family val="1"/>
        <charset val="204"/>
      </rPr>
      <t>наличие статуса «На доработке» в период камеральной проверки форм, входящих в состав бюджетной отчетности, сформированных в  ПК Свод-Смарт</t>
    </r>
  </si>
  <si>
    <t>Целевым ориентиром является  предоставление годовой             бюджетной отчетности в соответствии с требованиями, установленными Инструкцией</t>
  </si>
  <si>
    <t>Установлен статус «На доработке»</t>
  </si>
  <si>
    <t>Статус «На доработке» отсутствует</t>
  </si>
  <si>
    <t>Требования установлены Инструкцией о порядке составления и представления годовой, квартальной и месячной отчетности об исполнении бюджетов бюджетной системы Российской Федерации, утвержденной Приказом Министерства финансов Российской Федерации от 28.12.2010 № 191н «Об утверждении Инструкции о порядке составления и представления годовой, квартальной и месячной отчетности об исполнении бюджетов бюджетной системы Российской Федерации» и рекомендациями Управления финансов, направляемыми в адрес ГАБС</t>
  </si>
  <si>
    <t xml:space="preserve">Наличие нарушений бюджетного законодательства, выявленных в ходе проведения внешних и внутренних контрольных мероприятий в отчетном финансовом году </t>
  </si>
  <si>
    <r>
      <t xml:space="preserve">Р23 = 100% x Кфн / Квкм, где
Кфн. </t>
    </r>
    <r>
      <rPr>
        <sz val="10"/>
        <color theme="1"/>
        <rFont val="Times New Roman"/>
        <family val="1"/>
        <charset val="204"/>
      </rPr>
      <t xml:space="preserve">- количество внешних и внутренних контрольных мероприятий, проведенных в отношении ГАБС и подведомственных им учреждений, в ходе которых выявлены нарушения бюджетного законодательства в отчетном году; </t>
    </r>
    <r>
      <rPr>
        <b/>
        <sz val="10"/>
        <color theme="1"/>
        <rFont val="Times New Roman"/>
        <family val="1"/>
        <charset val="204"/>
      </rPr>
      <t xml:space="preserve">
Квкм. - </t>
    </r>
    <r>
      <rPr>
        <sz val="10"/>
        <color theme="1"/>
        <rFont val="Times New Roman"/>
        <family val="1"/>
        <charset val="204"/>
      </rPr>
      <t xml:space="preserve">количество внешних и внутренних контрольных мероприятий, проведенных в отношении ГАБС и подведомственных им учреждений в отчетном году </t>
    </r>
  </si>
  <si>
    <t>Целевым ориентиром является значение показателя равное 0 (отсутствие нарушений, выявленных в ходе проведения внешних и внутренних контрольных мероприятий)</t>
  </si>
  <si>
    <t>Р23≥100</t>
  </si>
  <si>
    <t>75&lt;Р23&lt;100</t>
  </si>
  <si>
    <t>50&lt; Р23≤75</t>
  </si>
  <si>
    <t>25&lt; Р23≤50</t>
  </si>
  <si>
    <t>0&lt;Р23≤25</t>
  </si>
  <si>
    <t>Р23=0</t>
  </si>
  <si>
    <t xml:space="preserve">Негативным считается факт наличия нарушений бюджетного законодательства. </t>
  </si>
  <si>
    <t>Нарушение порядка проведения инвентаризации активов и обязательств</t>
  </si>
  <si>
    <r>
      <t xml:space="preserve">P24 = Qi, где
Qi </t>
    </r>
    <r>
      <rPr>
        <sz val="10"/>
        <color theme="1"/>
        <rFont val="Times New Roman"/>
        <family val="1"/>
        <charset val="204"/>
      </rPr>
      <t xml:space="preserve">- количество выявленных фактов нарушений порядка проведения инвентаризации активов и обязательств, допущенных ГАБС.
</t>
    </r>
  </si>
  <si>
    <t>Целевым ориентиром для главного администратора является недопущение нарушений</t>
  </si>
  <si>
    <t xml:space="preserve">Р24&gt;0
В отчетном году выявлены факты грубых нарушений порядка проведения инвентари-зации активов и обязательств
</t>
  </si>
  <si>
    <t>Показатель отражает качество проведения главным администратором инвентаризации активов и обязательств</t>
  </si>
  <si>
    <t>4. Показатели, характеризующие качество организации и осуществления контроля деятельности муниципальных учреждений</t>
  </si>
  <si>
    <r>
      <t>Р25 = А + В + С +Д, где:
1)  А=1</t>
    </r>
    <r>
      <rPr>
        <sz val="10"/>
        <color theme="1"/>
        <rFont val="Times New Roman"/>
        <family val="1"/>
        <charset val="204"/>
      </rPr>
      <t xml:space="preserve"> наличие плана проверок подведомственных учреждений на отчетный год;</t>
    </r>
    <r>
      <rPr>
        <b/>
        <sz val="10"/>
        <color theme="1"/>
        <rFont val="Times New Roman"/>
        <family val="1"/>
        <charset val="204"/>
      </rPr>
      <t xml:space="preserve">
А = 0 </t>
    </r>
    <r>
      <rPr>
        <sz val="10"/>
        <color theme="1"/>
        <rFont val="Times New Roman"/>
        <family val="1"/>
        <charset val="204"/>
      </rPr>
      <t>при отсутствии плана проверок подведомственных учреждений на отчетный год;</t>
    </r>
  </si>
  <si>
    <r>
      <t>2) В = 1</t>
    </r>
    <r>
      <rPr>
        <sz val="10"/>
        <color theme="1"/>
        <rFont val="Times New Roman"/>
        <family val="1"/>
        <charset val="204"/>
      </rPr>
      <t xml:space="preserve"> план проверок на отчетный год размещен на официальном сайте учредителя в сети Интернет</t>
    </r>
    <r>
      <rPr>
        <b/>
        <sz val="10"/>
        <color theme="1"/>
        <rFont val="Times New Roman"/>
        <family val="1"/>
        <charset val="204"/>
      </rPr>
      <t xml:space="preserve">
В = 0 </t>
    </r>
    <r>
      <rPr>
        <sz val="10"/>
        <color theme="1"/>
        <rFont val="Times New Roman"/>
        <family val="1"/>
        <charset val="204"/>
      </rPr>
      <t>план проверок на отчетный год не размещен на официальном сайте учредителя в сети Интернет</t>
    </r>
  </si>
  <si>
    <r>
      <t xml:space="preserve">3)  С = 1 </t>
    </r>
    <r>
      <rPr>
        <sz val="10"/>
        <color theme="1"/>
        <rFont val="Times New Roman"/>
        <family val="1"/>
        <charset val="204"/>
      </rPr>
      <t xml:space="preserve"> при наличии всех или более 90% проверок в соответствии с планом;</t>
    </r>
    <r>
      <rPr>
        <b/>
        <sz val="10"/>
        <color theme="1"/>
        <rFont val="Times New Roman"/>
        <family val="1"/>
        <charset val="204"/>
      </rPr>
      <t xml:space="preserve">
С =0   </t>
    </r>
    <r>
      <rPr>
        <sz val="10"/>
        <color theme="1"/>
        <rFont val="Times New Roman"/>
        <family val="1"/>
        <charset val="204"/>
      </rPr>
      <t xml:space="preserve"> при отсутствии или наличии менее 10% проверок в соответствии с планом;</t>
    </r>
  </si>
  <si>
    <r>
      <t xml:space="preserve">4) Д =1   </t>
    </r>
    <r>
      <rPr>
        <sz val="10"/>
        <color theme="1"/>
        <rFont val="Times New Roman"/>
        <family val="1"/>
        <charset val="204"/>
      </rPr>
      <t>при наличии сформированного отчета о результатах проверок за деятельностью подведомственных учреждений (по форме согласно приложению к Порядку);</t>
    </r>
    <r>
      <rPr>
        <b/>
        <sz val="10"/>
        <color theme="1"/>
        <rFont val="Times New Roman"/>
        <family val="1"/>
        <charset val="204"/>
      </rPr>
      <t xml:space="preserve">
Д =0   п</t>
    </r>
    <r>
      <rPr>
        <sz val="10"/>
        <color theme="1"/>
        <rFont val="Times New Roman"/>
        <family val="1"/>
        <charset val="204"/>
      </rPr>
      <t>ри отсутствии сформированного отчета о результатах проверок за деятельностью подведомственных учреждений (по форме согласно приложению к Порядку)</t>
    </r>
  </si>
  <si>
    <t xml:space="preserve">Целевым ориентиром является наличие плана контрольных мероприятий на отчетный год, % фактически проведенных контрольных мероприятий и сформированного отчета о результатах.
В рамках оценки данного показателя негативно рассматривается неисполнение плана контрольных мероприятий
</t>
  </si>
  <si>
    <t>Р25=0</t>
  </si>
  <si>
    <t>Р25=1</t>
  </si>
  <si>
    <t>Р25=2</t>
  </si>
  <si>
    <t>Р25=3</t>
  </si>
  <si>
    <t>Р25=4</t>
  </si>
  <si>
    <t xml:space="preserve">Показатель рассчитывается только для ГАБС, осуществляющих полномочия учредителей муниципальных учреждений 
Данный показатель характеризует уровень осуществления контроля ГАБС за деятельностью подведомственных муниципальных бюджетных, автономных и казенных учреждений в целях определения законности, целевого характера, результативности и эффективности использования средств бюджета  ЗАТО г.Североморск и муниципального имущества, обеспечения прозрачности деятельности муниципальных учреждений, повышения доступности и качества оказываемых муниципальных услуг при условии оптимизации расходов на их предоставление, развитие материально-технической базы муниципальных учреждений.
</t>
  </si>
  <si>
    <t>Удельный вес муниципальных учреждений, выполнивших муниципальное задание, в общем количестве муниципальных учреждений, которым установлены муниципальные задания</t>
  </si>
  <si>
    <t>Целевым ориентиром является выполнение муниципальных заданий всеми муниципаль-ными учреждениями</t>
  </si>
  <si>
    <t>Р26&lt;90</t>
  </si>
  <si>
    <t>90≤Р26&lt; 100</t>
  </si>
  <si>
    <t>Р26=100</t>
  </si>
  <si>
    <r>
      <t xml:space="preserve">Р26= Nмз / Nму мз х 100, где
Nмз - </t>
    </r>
    <r>
      <rPr>
        <sz val="10"/>
        <color theme="1"/>
        <rFont val="Times New Roman"/>
        <family val="1"/>
        <charset val="204"/>
      </rPr>
      <t>количество муниципальных учреждений, выполнивших муниципальное задание в отчетном финансовом году;</t>
    </r>
    <r>
      <rPr>
        <b/>
        <sz val="10"/>
        <color theme="1"/>
        <rFont val="Times New Roman"/>
        <family val="1"/>
        <charset val="204"/>
      </rPr>
      <t xml:space="preserve">
Nму мз -</t>
    </r>
    <r>
      <rPr>
        <sz val="10"/>
        <color theme="1"/>
        <rFont val="Times New Roman"/>
        <family val="1"/>
        <charset val="204"/>
      </rPr>
      <t xml:space="preserve"> общее количество муниципальных учреждений, которым установлены муниципальные задания</t>
    </r>
  </si>
  <si>
    <t>Качество размещаемой на официальном сайте в информационно-телекоммуникационной сети «Интернет» информации о государственных (муниципальных) учреждениях (www.bus.gov.ru) (далее - официальный сайт ГМУ) в соответствии с требованиями к порядку формирования структурированной информации о государственном (муниципальном) учреждении</t>
  </si>
  <si>
    <r>
      <t>Р27-</t>
    </r>
    <r>
      <rPr>
        <sz val="10"/>
        <color theme="1"/>
        <rFont val="Times New Roman"/>
        <family val="1"/>
        <charset val="204"/>
      </rPr>
      <t xml:space="preserve"> размещение на официальном сайте в информационно-телекоммуникационной сети «Интернет» ГМУ информации в соответствии с Требованиями</t>
    </r>
  </si>
  <si>
    <t>Целевым ориентиром является своевременное и полное размещение информации</t>
  </si>
  <si>
    <t>Отсутствует электронная копия хотя бы одного из документов, установлен-ных Требовани-ями либо имеются факты размещения недостовер-ной информации</t>
  </si>
  <si>
    <t>Требования установлены приказом Минфин России от 21.07.2011 № 86н «Об утверждении порядка предоставления информации государственным (муниципальным) учреждением, ее размещения на официальном сайте в сети Интернет и ведения указанного сайта».
Низкий процент выполнения свидетельствует о низком качестве контроля ГАБС за результатами деятельности подведомственных учреждений.
В том случае, если у ГАБС отсутствуют подведомственные учреждения, показатель не рассчитывается, в оценке не участвует</t>
  </si>
  <si>
    <t>Показатель рассчитывается и участвует в оценке для ГАБС, имеющих подведомственные учреждения, которым установлены муниципальные задания.
Низкий процент свидетельствует о низком качестве контроля ГАБС за результатами деятельности подведомственных учреждений.</t>
  </si>
  <si>
    <t>5.2.</t>
  </si>
  <si>
    <t>5.3.</t>
  </si>
  <si>
    <t>5.4.</t>
  </si>
  <si>
    <t>Проведение инвентаризации активов и обязательств.</t>
  </si>
  <si>
    <t>Нарушения, выявленные у ГАБС и подведомственных муниципальных учреждений при управлении и распоряжении муниципальной собственностью, в отчетном финансовом году</t>
  </si>
  <si>
    <t>Недостачи и хищения муниципальной собственности.</t>
  </si>
  <si>
    <t xml:space="preserve">Целевым ориентиром является ежегодное проведение инвентаризаций </t>
  </si>
  <si>
    <t>Инвентари-зация не проводилась</t>
  </si>
  <si>
    <t>Инвентари-зация проводилась</t>
  </si>
  <si>
    <r>
      <t>Р28 -</t>
    </r>
    <r>
      <rPr>
        <sz val="10"/>
        <color theme="1"/>
        <rFont val="Times New Roman"/>
        <family val="1"/>
        <charset val="204"/>
      </rPr>
      <t xml:space="preserve"> Наличие / отсутствие документов, подтверждающих  проведение инвентаризации активов и обязательств</t>
    </r>
  </si>
  <si>
    <t>Целевым ориентиром является отсутствие нарушений у ГАБС и подведомствен-ных  учреждений</t>
  </si>
  <si>
    <r>
      <t>Р29 -</t>
    </r>
    <r>
      <rPr>
        <sz val="10"/>
        <color theme="1"/>
        <rFont val="Times New Roman"/>
        <family val="1"/>
        <charset val="204"/>
      </rPr>
      <t xml:space="preserve"> оценка факта допущенных нарушений, выявленных у ГАБС и подведомственных муниципальных учреждений при управлении и распоряжении муниципальной собственностью, в отчетном финансовом году</t>
    </r>
  </si>
  <si>
    <t>Установлены нарушения у ГАБС</t>
  </si>
  <si>
    <t>Отсутствуют нарушения у ГАБС и подведомственных муниципаль-ных учреждений</t>
  </si>
  <si>
    <t>Отсутствуют нарушения у ГАБС, но установлены нарушения у подведом-ственных муниципаль-ных учреждений</t>
  </si>
  <si>
    <r>
      <t xml:space="preserve">Р30 – </t>
    </r>
    <r>
      <rPr>
        <sz val="10"/>
        <color theme="1"/>
        <rFont val="Times New Roman"/>
        <family val="1"/>
        <charset val="204"/>
      </rPr>
      <t>Наличие /отсутствие документов, подтверждающих факты выявления недостач и хищений муниципальной собственности</t>
    </r>
  </si>
  <si>
    <t>Целевым ориентиром является отсутствие фактов недостач и хищений</t>
  </si>
  <si>
    <t>Наличие документов, потвержда-ющих факты недостач и хищений</t>
  </si>
  <si>
    <t>Если оценка показателя Р29 равна 0, то оценка показателя Р30 автоматически приравнивается к 0</t>
  </si>
  <si>
    <t>Целевым ориентиром является отсутствие недостач и хищений</t>
  </si>
  <si>
    <t>Снижение сумм недос-тач и хище-ний за отчет-ный период</t>
  </si>
  <si>
    <t>5. Показатели, характеризующие качество управления активами</t>
  </si>
  <si>
    <t xml:space="preserve">6. Показатели, характеризующие качество осуществления закупок товаров, работ и услуг </t>
  </si>
  <si>
    <t>Выполнение плана при осуществлении закупок</t>
  </si>
  <si>
    <t>6.1.</t>
  </si>
  <si>
    <r>
      <t xml:space="preserve">Р32 = (Квн.р + Кз.нар.ср + Кнр.з) / Кпл.з x 100%, где:
 Квн.р - </t>
    </r>
    <r>
      <rPr>
        <sz val="10"/>
        <color theme="1"/>
        <rFont val="Times New Roman"/>
        <family val="1"/>
        <charset val="204"/>
      </rPr>
      <t xml:space="preserve">количество закупок, размещенных вне плана-графика; </t>
    </r>
    <r>
      <rPr>
        <b/>
        <sz val="10"/>
        <color theme="1"/>
        <rFont val="Times New Roman"/>
        <family val="1"/>
        <charset val="204"/>
      </rPr>
      <t xml:space="preserve">
Кз.нар.ср - </t>
    </r>
    <r>
      <rPr>
        <sz val="10"/>
        <color theme="1"/>
        <rFont val="Times New Roman"/>
        <family val="1"/>
        <charset val="204"/>
      </rPr>
      <t xml:space="preserve">количество процедур, размещенных с нарушением запланированного срока; </t>
    </r>
    <r>
      <rPr>
        <b/>
        <sz val="10"/>
        <color theme="1"/>
        <rFont val="Times New Roman"/>
        <family val="1"/>
        <charset val="204"/>
      </rPr>
      <t xml:space="preserve">
Кнр.з - </t>
    </r>
    <r>
      <rPr>
        <sz val="10"/>
        <color theme="1"/>
        <rFont val="Times New Roman"/>
        <family val="1"/>
        <charset val="204"/>
      </rPr>
      <t xml:space="preserve">количество запланированных, но не размещенных закупок; </t>
    </r>
    <r>
      <rPr>
        <b/>
        <sz val="10"/>
        <color theme="1"/>
        <rFont val="Times New Roman"/>
        <family val="1"/>
        <charset val="204"/>
      </rPr>
      <t xml:space="preserve">
Кпл.з - </t>
    </r>
    <r>
      <rPr>
        <sz val="10"/>
        <color theme="1"/>
        <rFont val="Times New Roman"/>
        <family val="1"/>
        <charset val="204"/>
      </rPr>
      <t>общее количество закупок для нужд ГАБС и подведомственных учреждений (при наличии) в соответствии с утвержденным планом-графиком.</t>
    </r>
    <r>
      <rPr>
        <b/>
        <sz val="10"/>
        <color theme="1"/>
        <rFont val="Times New Roman"/>
        <family val="1"/>
        <charset val="204"/>
      </rPr>
      <t xml:space="preserve">
</t>
    </r>
  </si>
  <si>
    <t>Целевым ориентиром является достижение показателя, равного 0</t>
  </si>
  <si>
    <t>Р32 &gt; 1</t>
  </si>
  <si>
    <t>0 &lt; Р32 ≤ 1</t>
  </si>
  <si>
    <t>Р32 = 0</t>
  </si>
  <si>
    <t xml:space="preserve">Наличие установленных случаев невыполнения плана при размещении закупок свидетельствует о нарушении законодательства о контрактной системе. </t>
  </si>
  <si>
    <t>6.2.</t>
  </si>
  <si>
    <t xml:space="preserve">Осуществление контроля за соблюдением законодательства Российской Федерации и иных нормативных правовых актов о контрактной системе в сфере закупок товаров, работ, услуг (ведомственный контроль) </t>
  </si>
  <si>
    <r>
      <t>Р33 -</t>
    </r>
    <r>
      <rPr>
        <sz val="10"/>
        <color theme="1"/>
        <rFont val="Times New Roman"/>
        <family val="1"/>
        <charset val="204"/>
      </rPr>
      <t xml:space="preserve"> проведение проверок в сфере закупок товаров, работ, услуг (ведомственный контроль)</t>
    </r>
  </si>
  <si>
    <t>Целевым ориентиром является проведение проверок в сфере закупок товаров, работ, услуг в течение года</t>
  </si>
  <si>
    <t>Проверки в сфере закупок товаров, работ, услуг не проводились в течение отчетного периода</t>
  </si>
  <si>
    <t>Проверки в сфере закупок товаров, работ, услуг проводились в течение отчетного периода</t>
  </si>
  <si>
    <t>Отсутствие проверок сфере закупок товаров, работ, услуг свидетельствует о низком качестве контроля ГАБС 
Ведомственный контроль должен осуществляется в соответствии с Порядком осуществления ведомственного контроля за соблюдением законодательства Российской Федерации и иных нормативных правовых актов о контрактной системе в сфере закупок товаров, работ, услуг для обеспечения муниципальных нужд ЗАТО г.Североморск</t>
  </si>
  <si>
    <t>6.3.</t>
  </si>
  <si>
    <t>Доля контрактов, в отношении которых контрольным органом в сфере закупок установлены признаки нарушения законодательства Российской Федерации и иных нормативных правовых актов о контрактной системе в сфере закупок</t>
  </si>
  <si>
    <r>
      <t>Р34 = Рнар. / Робщ. x 100%, где: 
Рнар. -</t>
    </r>
    <r>
      <rPr>
        <sz val="10"/>
        <color theme="1"/>
        <rFont val="Times New Roman"/>
        <family val="1"/>
        <charset val="204"/>
      </rPr>
      <t xml:space="preserve"> количество контрактов, в отношении которых контрольным органом в сфере закупок установлены признаки нарушения законодательства Российской Федерации и иных нормативных правовых актов о контрактной системе в сфере закупок (с учетом нарушений, выявленных у учреждений, подведомственных ГАБС);</t>
    </r>
    <r>
      <rPr>
        <b/>
        <sz val="10"/>
        <color theme="1"/>
        <rFont val="Times New Roman"/>
        <family val="1"/>
        <charset val="204"/>
      </rPr>
      <t xml:space="preserve">
Робщ. - </t>
    </r>
    <r>
      <rPr>
        <sz val="10"/>
        <color theme="1"/>
        <rFont val="Times New Roman"/>
        <family val="1"/>
        <charset val="204"/>
      </rPr>
      <t>общее количество контрактов, заключенных ГАБС и его учреждениями</t>
    </r>
  </si>
  <si>
    <t>Р34 &gt; 1</t>
  </si>
  <si>
    <t>0 &lt; Р34 ≤ 1</t>
  </si>
  <si>
    <t>Р34= 0</t>
  </si>
  <si>
    <t xml:space="preserve">Оценивается дисциплина ГАБС в сфере закупок.
При оценке учитываются результаты ведомственного контроля и муниципального контроля в сфере закупок.
Наличие контрактов, в отношении которых контрольным органом в сфере закупок установлены признаки нарушения законодательства Российской Федерации и иных нормативных правовых актов о контрактной системе в сфере закупок свидетельствует о низкой дисциплине ГАБС в сфере закупок. </t>
  </si>
  <si>
    <t>7. Показатели, характеризующие качество исполнения бюджетных процедур во взаимосвязи с выявленными бюджетными нарушениями</t>
  </si>
  <si>
    <t>7.1.</t>
  </si>
  <si>
    <t>Исполнение ГАБС представлений органов муниципального финансового контроля.</t>
  </si>
  <si>
    <r>
      <t xml:space="preserve">Р35 - </t>
    </r>
    <r>
      <rPr>
        <sz val="10"/>
        <color theme="1"/>
        <rFont val="Times New Roman"/>
        <family val="1"/>
        <charset val="204"/>
      </rPr>
      <t>наличие / отсутствие фактов неисполнения представлений</t>
    </r>
  </si>
  <si>
    <t>Целевым ориентиром является отсутствие неисполненных представлений, устранение выявленных нарушений.</t>
  </si>
  <si>
    <t>Наличие более 1 факта необоснован-ного частичного   или полного неисполнения представлений</t>
  </si>
  <si>
    <t>Наличие более 1 факта нарушения исполнения представле-ний по срокам при условии полного исполнения представле-ний</t>
  </si>
  <si>
    <t>Наличие не более 1 факта нарушения исполнения представле-ния по срокам при условии полного исполнения представле-ния</t>
  </si>
  <si>
    <t>Значение показателя характеризует наличие фактов и качество исполнения представлений органов муниципального финансового контроля в части выполнения бюджетных процедур и (или) операций (действий) по выполнению бюджетных процедур (в том числе характеризующих качество управления расходами и доходами бюджета, ведения учета и составления бюджетной отчетности, организации и осуществления внутреннего финансового аудита), а также управления активами, осуществления закупок товаров, работ и услуг для обеспечения государственных (муниципальных) нужд.</t>
  </si>
  <si>
    <t>7.2.</t>
  </si>
  <si>
    <t>Исполнение ГАБС предписаний органов муниципального финансового контроля.</t>
  </si>
  <si>
    <r>
      <t xml:space="preserve">Р36- </t>
    </r>
    <r>
      <rPr>
        <sz val="10"/>
        <color theme="1"/>
        <rFont val="Times New Roman"/>
        <family val="1"/>
        <charset val="204"/>
      </rPr>
      <t>наличие / отсутствие фактов неисполнения предписаний</t>
    </r>
  </si>
  <si>
    <t>Целевым ориентиром является отсутствие неисполненных предписаний, устранение выявленных нарушений.</t>
  </si>
  <si>
    <t>Наличие более 1 факта необоснован-ного частичного        или полного неисполнения предписаний</t>
  </si>
  <si>
    <t>Наличие не более 1 факта необосно-ванного частичного или полного неисполнения предписаний</t>
  </si>
  <si>
    <t>Наличие более 1 факта нарушения исполнения предписаний по срокам при условии полного исполнения предписаний</t>
  </si>
  <si>
    <t>Наличие не более 1 факта нарушения исполнения предписаний по срокам при условии полного исполнения предписаний</t>
  </si>
  <si>
    <t>Отсутствие фактов неисполнения предписаний</t>
  </si>
  <si>
    <t>Значение показателя характеризует наличие фактов и качество исполнения предписаний органов муниципального финансового контроля в части выполнения бюджетных процедур и (или) операций (действий) по выполнению бюджетных процедур (в том числе характеризующих качество управления расходами и доходами бюджета, ведения учета и составления бюджетной отчетности, организации и осуществления внутреннего финансового аудита), а также управления активами, осуществления закупок товаров, работ и услуг для обеспечения государственных (муниципальных) нужд.</t>
  </si>
  <si>
    <t>7.3.</t>
  </si>
  <si>
    <t>Исполнение представлений об устранении нарушений, в том числе бюджетных нарушений, направленных органами прокуратуры.</t>
  </si>
  <si>
    <r>
      <t>Р37-</t>
    </r>
    <r>
      <rPr>
        <sz val="10"/>
        <color theme="1"/>
        <rFont val="Times New Roman"/>
        <family val="1"/>
        <charset val="204"/>
      </rPr>
      <t xml:space="preserve"> наличие / отсутствие фактов неисполнения представлений об устранении нарушений, в том числе бюджетных нарушений, направленных органами прокуратуры</t>
    </r>
  </si>
  <si>
    <t>Целевым ориентиром является отсутствие неисполненных представлений, устранение выявленных нарушений</t>
  </si>
  <si>
    <t>Наличие более 1 факта необоснован-ного частичного            или полного неисполнения представления</t>
  </si>
  <si>
    <t>Наличие не более 1 факта необосно-ванного частичного или полного неисполнения представления</t>
  </si>
  <si>
    <t>Наличие не более 1 факта нарушения исполнения представле-ния по срокам при условии полного исполнения представле-ний</t>
  </si>
  <si>
    <t>Отсутствие фактов неисполнения представлений</t>
  </si>
  <si>
    <t>Значение показателя характеризует наличие фактов нарушений у объекта мониторинга, а также полноту и своевременность устранения этих нарушений по результатам проверок, проведенных органами прокуратуры</t>
  </si>
  <si>
    <t>допущен рост дебиторской задолжен-ности</t>
  </si>
  <si>
    <t>Дебиторская задолженность отсутствует на начало текущего года и на 1 число, следующего за отчетным года</t>
  </si>
  <si>
    <r>
      <t>Р13 = Ктп, где
Ктп</t>
    </r>
    <r>
      <rPr>
        <sz val="10"/>
        <color theme="1"/>
        <rFont val="Times New Roman"/>
        <family val="1"/>
        <charset val="204"/>
      </rPr>
      <t xml:space="preserve"> – объем просроченной кредиторской задолженности ГАБС и подведомственных ему муниципальных учреждений по расчётам с кредиторами по состоянию на 1 января года, следующего за отчетным</t>
    </r>
  </si>
  <si>
    <t xml:space="preserve">Эффективность управления просроченной кредиторской задолженностью
</t>
  </si>
  <si>
    <t>да</t>
  </si>
  <si>
    <t>В отчетном году не выявлены факты грубых нарушений порядка проведения инвентари-зации активов и обяза-тельств</t>
  </si>
  <si>
    <t>Информация размещается на официальном сайте ГМУ в сети «Интернет» в соответствии с Требованиями</t>
  </si>
  <si>
    <t>Факты недостач не выявлены</t>
  </si>
  <si>
    <t>Наличие не более 1 факта необоснованного частичного или полного неисполне-ния представле-ния</t>
  </si>
  <si>
    <t>3 факта исполнены в срок</t>
  </si>
  <si>
    <r>
      <rPr>
        <b/>
        <sz val="10"/>
        <color theme="1"/>
        <rFont val="Times New Roman"/>
        <family val="1"/>
        <charset val="204"/>
      </rPr>
      <t>Р1</t>
    </r>
    <r>
      <rPr>
        <sz val="10"/>
        <color theme="1"/>
        <rFont val="Times New Roman"/>
        <family val="1"/>
        <charset val="204"/>
      </rPr>
      <t xml:space="preserve">-количество дней отклонения даты предоставления РРО от даты, установленной нормативным правовым актом администрации ЗАТО г.Североморск </t>
    </r>
  </si>
  <si>
    <r>
      <rPr>
        <b/>
        <sz val="10"/>
        <color theme="1"/>
        <rFont val="Times New Roman"/>
        <family val="1"/>
        <charset val="204"/>
      </rPr>
      <t>Р2</t>
    </r>
    <r>
      <rPr>
        <sz val="10"/>
        <color theme="1"/>
        <rFont val="Times New Roman"/>
        <family val="1"/>
        <charset val="204"/>
      </rPr>
      <t xml:space="preserve"> - количество справок о внесении изменений в сводную бюджетную роспись отчетном периоде по инициативе ГАБС- в разрезе кодов видов расходов классификации (вид изменения  071, 110, 111, 112,115)
- расходов бюджета за счет перераспределения 
- ассигнований внутри ГАБС 
(за исключением межбюджетных трансфертов)</t>
    </r>
  </si>
  <si>
    <r>
      <rPr>
        <b/>
        <sz val="10"/>
        <color theme="1"/>
        <rFont val="Times New Roman"/>
        <family val="1"/>
        <charset val="204"/>
      </rPr>
      <t>Р4 = Е / Оуточн. х 100</t>
    </r>
    <r>
      <rPr>
        <sz val="10"/>
        <color theme="1"/>
        <rFont val="Times New Roman"/>
        <family val="1"/>
        <charset val="204"/>
      </rPr>
      <t xml:space="preserve">, где
</t>
    </r>
    <r>
      <rPr>
        <b/>
        <sz val="10"/>
        <color theme="1"/>
        <rFont val="Times New Roman"/>
        <family val="1"/>
        <charset val="204"/>
      </rPr>
      <t>Е</t>
    </r>
    <r>
      <rPr>
        <sz val="10"/>
        <color theme="1"/>
        <rFont val="Times New Roman"/>
        <family val="1"/>
        <charset val="204"/>
      </rPr>
      <t xml:space="preserve"> – кассовое исполнение расходов ГАБС в отчетном финансовом периоде
</t>
    </r>
    <r>
      <rPr>
        <b/>
        <sz val="10"/>
        <color theme="1"/>
        <rFont val="Times New Roman"/>
        <family val="1"/>
        <charset val="204"/>
      </rPr>
      <t>Оуточн.</t>
    </r>
    <r>
      <rPr>
        <sz val="10"/>
        <color theme="1"/>
        <rFont val="Times New Roman"/>
        <family val="1"/>
        <charset val="204"/>
      </rPr>
      <t xml:space="preserve"> – объем бюджетных ассигнований ГАБС в отчетном периоде согласно сводной бюджетной росписи с учетом изменений, внесенных в связи с уточнением бюджета;
</t>
    </r>
    <r>
      <rPr>
        <b/>
        <sz val="10"/>
        <color theme="1"/>
        <rFont val="Times New Roman"/>
        <family val="1"/>
        <charset val="204"/>
      </rPr>
      <t/>
    </r>
  </si>
  <si>
    <t>снижение дебитор-ской задолжен-ности</t>
  </si>
  <si>
    <r>
      <rPr>
        <b/>
        <sz val="10"/>
        <color theme="1"/>
        <rFont val="Times New Roman"/>
        <family val="1"/>
        <charset val="204"/>
      </rPr>
      <t xml:space="preserve">Р12 = ДГоп - ДГнг, где </t>
    </r>
    <r>
      <rPr>
        <sz val="10"/>
        <color theme="1"/>
        <rFont val="Times New Roman"/>
        <family val="1"/>
        <charset val="204"/>
      </rPr>
      <t xml:space="preserve">
</t>
    </r>
    <r>
      <rPr>
        <b/>
        <sz val="10"/>
        <color theme="1"/>
        <rFont val="Times New Roman"/>
        <family val="1"/>
        <charset val="204"/>
      </rPr>
      <t xml:space="preserve">ДГнг </t>
    </r>
    <r>
      <rPr>
        <sz val="10"/>
        <color theme="1"/>
        <rFont val="Times New Roman"/>
        <family val="1"/>
        <charset val="204"/>
      </rPr>
      <t xml:space="preserve">– объем дебиторской задолженности ГАБС и подведомственных ему муниципальных учреждений на начало отчетного года;
</t>
    </r>
    <r>
      <rPr>
        <b/>
        <sz val="10"/>
        <color theme="1"/>
        <rFont val="Times New Roman"/>
        <family val="1"/>
        <charset val="204"/>
      </rPr>
      <t>ДГоп</t>
    </r>
    <r>
      <rPr>
        <sz val="10"/>
        <color theme="1"/>
        <rFont val="Times New Roman"/>
        <family val="1"/>
        <charset val="204"/>
      </rPr>
      <t xml:space="preserve"> - объем дебиторской задолженности ГАБС и подведомственных ему муниципальных  учреждений  на 1 января года, следующего за отчетным</t>
    </r>
  </si>
  <si>
    <t>Р24=0
В отчетном году не выявлены факты грубых нарушений порядка проведения инвентари-зации активов и обязательств</t>
  </si>
  <si>
    <t>Начислений по закрепленным доходным источникам бюджета, подлежащих передаче в ГИС ГМП в 2025 году не производилось. Показатель не учитывается в целях финансового менеджмента</t>
  </si>
  <si>
    <t>Отсутствие фактов неисполнения представле- ний</t>
  </si>
  <si>
    <r>
      <t xml:space="preserve">Р 9 = (Sнач - Sфакт) / Sнач х 100, где
Sнач. </t>
    </r>
    <r>
      <rPr>
        <sz val="10"/>
        <color theme="1"/>
        <rFont val="Times New Roman"/>
        <family val="1"/>
        <charset val="204"/>
      </rPr>
      <t>- сумма начальных максимальных цен контрактов (договоров) за отчетный финансовом год  (с учетом закупок проведенных подведомственными учреждениями);</t>
    </r>
    <r>
      <rPr>
        <b/>
        <sz val="10"/>
        <color theme="1"/>
        <rFont val="Times New Roman"/>
        <family val="1"/>
        <charset val="204"/>
      </rPr>
      <t xml:space="preserve">
Sфакт. - </t>
    </r>
    <r>
      <rPr>
        <sz val="10"/>
        <color theme="1"/>
        <rFont val="Times New Roman"/>
        <family val="1"/>
        <charset val="204"/>
      </rPr>
      <t>фактическая стоимость контрактов (договоров), заключенных в отчетном финансовом году (с учетом контрактов и договоров, заключенными подведомственными учреждениями)</t>
    </r>
  </si>
  <si>
    <r>
      <t>Р31= Nf – N, где 
Nf</t>
    </r>
    <r>
      <rPr>
        <sz val="10"/>
        <color theme="1"/>
        <rFont val="Times New Roman"/>
        <family val="1"/>
        <charset val="204"/>
      </rPr>
      <t xml:space="preserve"> – сумма недостач и хищений денежных средств и материальных ценностей на конец отчетного периода (с учетом подведомственных учреждений); </t>
    </r>
    <r>
      <rPr>
        <b/>
        <sz val="10"/>
        <color theme="1"/>
        <rFont val="Times New Roman"/>
        <family val="1"/>
        <charset val="204"/>
      </rPr>
      <t xml:space="preserve">
N</t>
    </r>
    <r>
      <rPr>
        <sz val="10"/>
        <color theme="1"/>
        <rFont val="Times New Roman"/>
        <family val="1"/>
        <charset val="204"/>
      </rPr>
      <t xml:space="preserve"> - сумма недостач и хищений денежных средств и материальных ценностей на начало отчетного периода (с учетом подведомственных учреждений)</t>
    </r>
  </si>
  <si>
    <t>4 факта исполнены в срок</t>
  </si>
  <si>
    <t>Позитивно расценивается рост доли бюджетных ассигнований ГАБС, представленных и исполненных в программном виде (муниципальные программы) 
Средства на содержание законодательных (представительных) органов, судебных органов, избирательных комиссий, контрольно-счетных органов и т.п. органов муниципальных образований в рамках муниципальных программ не отражаются ввиду невозможности установления местной администрацией муниципального образования целевых показателей (индикаторов) для таких органов (Письмо Минфина России от 30 сентября 2014 г. N 09-05-05/48843, от 29 декабря 2016г. №06-04-11/01/79142), из чего следует неактуальность анализа данного показателя для следующих ГАБС: КСП, Совет депутатов, Администрация. показатель не рассчитывается, в оценке не участвует</t>
  </si>
  <si>
    <t>Подведомственные муниципальные учреждения, выполняющие муниципальное задание отсутствуют.  Показатель не учитывается в целях финансового менеджмента</t>
  </si>
  <si>
    <t>Внешних и внутренних контрольных мероприятий, проведенных в отношении ГАБС в 2025 году не проводилось. Показатель не учитывается в целях финансового менеджмента</t>
  </si>
  <si>
    <t>Внешних и внутренних контрольных мероприятий, проведенных в отношении ГАБС и подведомственных им учреждений в 2025 году не проводилось. Показатель не учитывается в целях финансового менеджмента</t>
  </si>
  <si>
    <t>Подведомственные муниципальные учреждения отсутствуют.  Показатель не учитывается в целях финансового менеджмента</t>
  </si>
  <si>
    <t xml:space="preserve">Отсутствуют нарушения </t>
  </si>
  <si>
    <t>Коктракты за отчетный финансовый год не заключались.  Показатель не учитывается в целях финансового менеджмента</t>
  </si>
  <si>
    <t>РРО предоставлен в срок</t>
  </si>
  <si>
    <t>снижение дебиторской задолжен-ности</t>
  </si>
  <si>
    <t xml:space="preserve"> менеджмента в отношении главных администраторов </t>
  </si>
  <si>
    <t xml:space="preserve">Р12=0
(дебиторская задолженность не изменилась)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</si>
</sst>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#\ ##0.0;\-#\ ##0.0"/>
    <numFmt numFmtId="165" formatCode="0.0"/>
    <numFmt numFmtId="166" formatCode="#,##0.0;\-#,##0.0"/>
    <numFmt numFmtId="167" formatCode="0.000"/>
    <numFmt numFmtId="168" formatCode="#\ ##0.0"/>
    <numFmt numFmtId="169" formatCode="#,##0.0_ ;\-#,##0.0\ "/>
    <numFmt numFmtId="170" formatCode="0_ ;\-0\ "/>
    <numFmt numFmtId="171" formatCode="0.0%"/>
    <numFmt numFmtId="172" formatCode="#,##0_ ;\-#,##0\ "/>
    <numFmt numFmtId="173" formatCode="#,##0;\-#,##0"/>
  </numFmts>
  <fonts count="27" x14ac:knownFonts="1">
    <font>
      <sz val="11"/>
      <name val="Calibri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5" tint="-0.249977111117893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0"/>
      <color theme="1"/>
      <name val="Calibri"/>
      <family val="2"/>
      <charset val="204"/>
    </font>
    <font>
      <sz val="9"/>
      <color theme="1"/>
      <name val="Calibri"/>
      <family val="2"/>
      <charset val="204"/>
    </font>
    <font>
      <sz val="11"/>
      <name val="Calibri"/>
      <family val="2"/>
      <charset val="204"/>
    </font>
    <font>
      <sz val="9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66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7" tint="0.79989013336588644"/>
        <bgColor indexed="6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5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</borders>
  <cellStyleXfs count="1">
    <xf numFmtId="0" fontId="0" fillId="0" borderId="0" applyFill="0" applyBorder="0"/>
  </cellStyleXfs>
  <cellXfs count="646">
    <xf numFmtId="0" fontId="1" fillId="0" borderId="0" xfId="0" applyNumberFormat="1" applyFont="1"/>
    <xf numFmtId="0" fontId="1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/>
    <xf numFmtId="0" fontId="1" fillId="2" borderId="0" xfId="0" applyNumberFormat="1" applyFont="1" applyFill="1" applyAlignment="1">
      <alignment horizontal="center"/>
    </xf>
    <xf numFmtId="0" fontId="1" fillId="2" borderId="0" xfId="0" applyNumberFormat="1" applyFont="1" applyFill="1" applyAlignment="1">
      <alignment horizontal="center" vertical="top"/>
    </xf>
    <xf numFmtId="0" fontId="1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vertical="center"/>
    </xf>
    <xf numFmtId="0" fontId="6" fillId="2" borderId="22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24" xfId="0" applyNumberFormat="1" applyFont="1" applyFill="1" applyBorder="1" applyAlignment="1">
      <alignment horizontal="center" vertical="center" wrapText="1"/>
    </xf>
    <xf numFmtId="0" fontId="2" fillId="2" borderId="25" xfId="0" applyNumberFormat="1" applyFont="1" applyFill="1" applyBorder="1" applyAlignment="1">
      <alignment horizontal="center" vertical="center" wrapText="1"/>
    </xf>
    <xf numFmtId="0" fontId="7" fillId="2" borderId="27" xfId="0" applyNumberFormat="1" applyFont="1" applyFill="1" applyBorder="1" applyAlignment="1">
      <alignment horizontal="center" vertical="center" wrapText="1"/>
    </xf>
    <xf numFmtId="0" fontId="7" fillId="2" borderId="28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Alignment="1">
      <alignment horizontal="center" vertical="center" wrapText="1"/>
    </xf>
    <xf numFmtId="0" fontId="7" fillId="2" borderId="29" xfId="0" applyNumberFormat="1" applyFont="1" applyFill="1" applyBorder="1" applyAlignment="1">
      <alignment horizontal="center" vertical="center" wrapText="1"/>
    </xf>
    <xf numFmtId="0" fontId="7" fillId="2" borderId="30" xfId="0" applyNumberFormat="1" applyFont="1" applyFill="1" applyBorder="1" applyAlignment="1">
      <alignment horizontal="center" vertical="center" wrapText="1"/>
    </xf>
    <xf numFmtId="0" fontId="7" fillId="2" borderId="31" xfId="0" applyNumberFormat="1" applyFont="1" applyFill="1" applyBorder="1" applyAlignment="1">
      <alignment horizontal="center" vertical="center" wrapText="1"/>
    </xf>
    <xf numFmtId="0" fontId="8" fillId="2" borderId="0" xfId="0" applyNumberFormat="1" applyFont="1" applyFill="1" applyAlignment="1">
      <alignment wrapText="1"/>
    </xf>
    <xf numFmtId="0" fontId="1" fillId="2" borderId="0" xfId="0" applyNumberFormat="1" applyFont="1" applyFill="1"/>
    <xf numFmtId="0" fontId="6" fillId="6" borderId="1" xfId="0" applyNumberFormat="1" applyFont="1" applyFill="1" applyBorder="1" applyAlignment="1">
      <alignment vertical="top" wrapText="1"/>
    </xf>
    <xf numFmtId="168" fontId="11" fillId="6" borderId="86" xfId="0" applyNumberFormat="1" applyFont="1" applyFill="1" applyBorder="1" applyAlignment="1">
      <alignment horizontal="right"/>
    </xf>
    <xf numFmtId="0" fontId="11" fillId="6" borderId="24" xfId="0" applyNumberFormat="1" applyFont="1" applyFill="1" applyBorder="1" applyAlignment="1">
      <alignment horizontal="right"/>
    </xf>
    <xf numFmtId="0" fontId="11" fillId="6" borderId="25" xfId="0" applyNumberFormat="1" applyFont="1" applyFill="1" applyBorder="1" applyAlignment="1">
      <alignment horizontal="right"/>
    </xf>
    <xf numFmtId="0" fontId="11" fillId="6" borderId="8" xfId="0" applyNumberFormat="1" applyFont="1" applyFill="1" applyBorder="1" applyAlignment="1">
      <alignment horizontal="right"/>
    </xf>
    <xf numFmtId="168" fontId="11" fillId="6" borderId="8" xfId="0" applyNumberFormat="1" applyFont="1" applyFill="1" applyBorder="1" applyAlignment="1">
      <alignment horizontal="right"/>
    </xf>
    <xf numFmtId="0" fontId="11" fillId="6" borderId="7" xfId="0" applyNumberFormat="1" applyFont="1" applyFill="1" applyBorder="1" applyAlignment="1">
      <alignment horizontal="right"/>
    </xf>
    <xf numFmtId="0" fontId="11" fillId="6" borderId="25" xfId="0" applyNumberFormat="1" applyFont="1" applyFill="1" applyBorder="1" applyAlignment="1">
      <alignment horizontal="center"/>
    </xf>
    <xf numFmtId="165" fontId="11" fillId="6" borderId="87" xfId="0" applyNumberFormat="1" applyFont="1" applyFill="1" applyBorder="1" applyAlignment="1">
      <alignment horizontal="center" vertical="top"/>
    </xf>
    <xf numFmtId="0" fontId="6" fillId="6" borderId="57" xfId="0" applyNumberFormat="1" applyFont="1" applyFill="1" applyBorder="1" applyAlignment="1">
      <alignment vertical="top" wrapText="1"/>
    </xf>
    <xf numFmtId="0" fontId="11" fillId="6" borderId="88" xfId="0" applyNumberFormat="1" applyFont="1" applyFill="1" applyBorder="1" applyAlignment="1">
      <alignment horizontal="right"/>
    </xf>
    <xf numFmtId="0" fontId="11" fillId="6" borderId="60" xfId="0" applyNumberFormat="1" applyFont="1" applyFill="1" applyBorder="1" applyAlignment="1">
      <alignment horizontal="right"/>
    </xf>
    <xf numFmtId="0" fontId="11" fillId="6" borderId="89" xfId="0" applyNumberFormat="1" applyFont="1" applyFill="1" applyBorder="1" applyAlignment="1">
      <alignment horizontal="right"/>
    </xf>
    <xf numFmtId="0" fontId="11" fillId="6" borderId="59" xfId="0" applyNumberFormat="1" applyFont="1" applyFill="1" applyBorder="1" applyAlignment="1">
      <alignment horizontal="right"/>
    </xf>
    <xf numFmtId="0" fontId="11" fillId="6" borderId="58" xfId="0" applyNumberFormat="1" applyFont="1" applyFill="1" applyBorder="1" applyAlignment="1">
      <alignment horizontal="right"/>
    </xf>
    <xf numFmtId="0" fontId="11" fillId="6" borderId="22" xfId="0" applyNumberFormat="1" applyFont="1" applyFill="1" applyBorder="1" applyAlignment="1">
      <alignment vertical="top"/>
    </xf>
    <xf numFmtId="164" fontId="9" fillId="7" borderId="63" xfId="0" applyNumberFormat="1" applyFont="1" applyFill="1" applyBorder="1" applyAlignment="1">
      <alignment horizontal="right" wrapText="1"/>
    </xf>
    <xf numFmtId="164" fontId="9" fillId="8" borderId="64" xfId="0" applyNumberFormat="1" applyFont="1" applyFill="1" applyBorder="1" applyAlignment="1">
      <alignment horizontal="right" wrapText="1"/>
    </xf>
    <xf numFmtId="165" fontId="11" fillId="6" borderId="1" xfId="0" applyNumberFormat="1" applyFont="1" applyFill="1" applyBorder="1" applyAlignment="1">
      <alignment horizontal="center" vertical="top"/>
    </xf>
    <xf numFmtId="0" fontId="11" fillId="6" borderId="57" xfId="0" applyNumberFormat="1" applyFont="1" applyFill="1" applyBorder="1" applyAlignment="1">
      <alignment vertical="top"/>
    </xf>
    <xf numFmtId="0" fontId="2" fillId="0" borderId="221" xfId="0" applyNumberFormat="1" applyFont="1" applyBorder="1" applyAlignment="1">
      <alignment vertical="top" wrapText="1"/>
    </xf>
    <xf numFmtId="0" fontId="1" fillId="0" borderId="222" xfId="0" applyNumberFormat="1" applyFont="1" applyBorder="1" applyAlignment="1">
      <alignment vertical="top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top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0" fontId="12" fillId="0" borderId="0" xfId="0" applyNumberFormat="1" applyFont="1" applyAlignment="1">
      <alignment horizontal="center"/>
    </xf>
    <xf numFmtId="0" fontId="12" fillId="0" borderId="0" xfId="0" applyNumberFormat="1" applyFont="1"/>
    <xf numFmtId="0" fontId="12" fillId="0" borderId="0" xfId="0" applyNumberFormat="1" applyFont="1" applyAlignment="1">
      <alignment horizontal="right"/>
    </xf>
    <xf numFmtId="167" fontId="12" fillId="0" borderId="0" xfId="0" applyNumberFormat="1" applyFont="1" applyAlignment="1">
      <alignment horizontal="right"/>
    </xf>
    <xf numFmtId="0" fontId="1" fillId="2" borderId="0" xfId="0" applyNumberFormat="1" applyFont="1" applyFill="1" applyAlignment="1">
      <alignment vertical="top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24" xfId="0" applyNumberFormat="1" applyFont="1" applyFill="1" applyBorder="1" applyAlignment="1">
      <alignment horizontal="center" vertical="center"/>
    </xf>
    <xf numFmtId="0" fontId="7" fillId="2" borderId="28" xfId="0" applyNumberFormat="1" applyFont="1" applyFill="1" applyBorder="1" applyAlignment="1">
      <alignment horizontal="center" vertical="top" wrapText="1"/>
    </xf>
    <xf numFmtId="0" fontId="7" fillId="2" borderId="29" xfId="0" applyNumberFormat="1" applyFont="1" applyFill="1" applyBorder="1" applyAlignment="1">
      <alignment horizontal="center" vertical="top" wrapText="1"/>
    </xf>
    <xf numFmtId="0" fontId="7" fillId="2" borderId="30" xfId="0" applyNumberFormat="1" applyFont="1" applyFill="1" applyBorder="1" applyAlignment="1">
      <alignment horizontal="center" vertical="top" wrapText="1"/>
    </xf>
    <xf numFmtId="0" fontId="7" fillId="2" borderId="59" xfId="0" applyNumberFormat="1" applyFont="1" applyFill="1" applyBorder="1" applyAlignment="1">
      <alignment horizontal="center" vertical="center" wrapText="1"/>
    </xf>
    <xf numFmtId="0" fontId="7" fillId="2" borderId="60" xfId="0" applyNumberFormat="1" applyFont="1" applyFill="1" applyBorder="1" applyAlignment="1">
      <alignment horizontal="center" vertical="center" wrapText="1"/>
    </xf>
    <xf numFmtId="0" fontId="7" fillId="2" borderId="89" xfId="0" applyNumberFormat="1" applyFont="1" applyFill="1" applyBorder="1" applyAlignment="1">
      <alignment horizontal="center" vertical="center" wrapText="1"/>
    </xf>
    <xf numFmtId="0" fontId="1" fillId="2" borderId="83" xfId="0" applyNumberFormat="1" applyFont="1" applyFill="1" applyBorder="1"/>
    <xf numFmtId="0" fontId="6" fillId="6" borderId="7" xfId="0" applyNumberFormat="1" applyFont="1" applyFill="1" applyBorder="1" applyAlignment="1">
      <alignment vertical="top" wrapText="1"/>
    </xf>
    <xf numFmtId="0" fontId="15" fillId="0" borderId="268" xfId="0" applyNumberFormat="1" applyFont="1" applyBorder="1" applyAlignment="1">
      <alignment horizontal="center" vertical="center" wrapText="1"/>
    </xf>
    <xf numFmtId="165" fontId="1" fillId="0" borderId="273" xfId="0" applyNumberFormat="1" applyFont="1" applyBorder="1" applyAlignment="1">
      <alignment horizontal="center" vertical="top"/>
    </xf>
    <xf numFmtId="0" fontId="15" fillId="0" borderId="266" xfId="0" applyNumberFormat="1" applyFont="1" applyBorder="1" applyAlignment="1">
      <alignment horizontal="center" vertical="center" wrapText="1"/>
    </xf>
    <xf numFmtId="0" fontId="16" fillId="0" borderId="269" xfId="0" applyNumberFormat="1" applyFont="1" applyBorder="1" applyAlignment="1">
      <alignment vertical="center" wrapText="1"/>
    </xf>
    <xf numFmtId="166" fontId="19" fillId="4" borderId="246" xfId="0" applyNumberFormat="1" applyFont="1" applyFill="1" applyBorder="1" applyAlignment="1">
      <alignment horizontal="right"/>
    </xf>
    <xf numFmtId="166" fontId="19" fillId="4" borderId="257" xfId="0" applyNumberFormat="1" applyFont="1" applyFill="1" applyBorder="1" applyAlignment="1">
      <alignment horizontal="right" wrapText="1"/>
    </xf>
    <xf numFmtId="166" fontId="19" fillId="4" borderId="71" xfId="0" applyNumberFormat="1" applyFont="1" applyFill="1" applyBorder="1" applyAlignment="1">
      <alignment horizontal="right"/>
    </xf>
    <xf numFmtId="0" fontId="18" fillId="0" borderId="268" xfId="0" applyNumberFormat="1" applyFont="1" applyBorder="1" applyAlignment="1">
      <alignment horizontal="center" vertical="center" wrapText="1"/>
    </xf>
    <xf numFmtId="0" fontId="18" fillId="0" borderId="267" xfId="0" applyNumberFormat="1" applyFont="1" applyBorder="1" applyAlignment="1">
      <alignment horizontal="center" vertical="center" wrapText="1"/>
    </xf>
    <xf numFmtId="0" fontId="15" fillId="0" borderId="267" xfId="0" applyNumberFormat="1" applyFont="1" applyBorder="1" applyAlignment="1">
      <alignment horizontal="left" vertical="center" wrapText="1"/>
    </xf>
    <xf numFmtId="0" fontId="17" fillId="0" borderId="268" xfId="0" applyNumberFormat="1" applyFont="1" applyBorder="1" applyAlignment="1">
      <alignment horizontal="center" vertical="center" wrapText="1"/>
    </xf>
    <xf numFmtId="164" fontId="9" fillId="10" borderId="63" xfId="0" applyNumberFormat="1" applyFont="1" applyFill="1" applyBorder="1" applyAlignment="1">
      <alignment horizontal="right" wrapText="1"/>
    </xf>
    <xf numFmtId="164" fontId="9" fillId="10" borderId="64" xfId="0" applyNumberFormat="1" applyFont="1" applyFill="1" applyBorder="1" applyAlignment="1">
      <alignment horizontal="right" wrapText="1"/>
    </xf>
    <xf numFmtId="0" fontId="9" fillId="10" borderId="68" xfId="0" applyNumberFormat="1" applyFont="1" applyFill="1" applyBorder="1" applyAlignment="1">
      <alignment horizontal="right" vertical="top"/>
    </xf>
    <xf numFmtId="164" fontId="9" fillId="10" borderId="67" xfId="0" applyNumberFormat="1" applyFont="1" applyFill="1" applyBorder="1" applyAlignment="1">
      <alignment horizontal="right" vertical="top"/>
    </xf>
    <xf numFmtId="0" fontId="9" fillId="5" borderId="68" xfId="0" applyNumberFormat="1" applyFont="1" applyFill="1" applyBorder="1" applyAlignment="1">
      <alignment horizontal="right" vertical="top"/>
    </xf>
    <xf numFmtId="0" fontId="2" fillId="0" borderId="57" xfId="0" applyNumberFormat="1" applyFont="1" applyBorder="1" applyAlignment="1">
      <alignment horizontal="center" vertical="center" wrapText="1"/>
    </xf>
    <xf numFmtId="164" fontId="9" fillId="7" borderId="67" xfId="0" applyNumberFormat="1" applyFont="1" applyFill="1" applyBorder="1" applyAlignment="1">
      <alignment horizontal="right" vertical="top"/>
    </xf>
    <xf numFmtId="0" fontId="16" fillId="0" borderId="58" xfId="0" applyNumberFormat="1" applyFont="1" applyBorder="1" applyAlignment="1">
      <alignment vertical="center" wrapText="1"/>
    </xf>
    <xf numFmtId="0" fontId="17" fillId="0" borderId="57" xfId="0" applyNumberFormat="1" applyFont="1" applyBorder="1" applyAlignment="1">
      <alignment horizontal="center" vertical="center" wrapText="1"/>
    </xf>
    <xf numFmtId="0" fontId="14" fillId="0" borderId="69" xfId="0" applyNumberFormat="1" applyFont="1" applyBorder="1" applyAlignment="1">
      <alignment horizontal="left" vertical="center" wrapText="1"/>
    </xf>
    <xf numFmtId="0" fontId="2" fillId="0" borderId="276" xfId="0" applyNumberFormat="1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top"/>
    </xf>
    <xf numFmtId="0" fontId="8" fillId="2" borderId="83" xfId="0" applyNumberFormat="1" applyFont="1" applyFill="1" applyBorder="1" applyAlignment="1">
      <alignment horizontal="left" vertical="top" wrapText="1"/>
    </xf>
    <xf numFmtId="166" fontId="19" fillId="4" borderId="68" xfId="0" applyNumberFormat="1" applyFont="1" applyFill="1" applyBorder="1" applyAlignment="1">
      <alignment horizontal="right" vertical="top"/>
    </xf>
    <xf numFmtId="166" fontId="19" fillId="4" borderId="67" xfId="0" applyNumberFormat="1" applyFont="1" applyFill="1" applyBorder="1" applyAlignment="1">
      <alignment horizontal="right" vertical="top" wrapText="1"/>
    </xf>
    <xf numFmtId="166" fontId="19" fillId="4" borderId="68" xfId="0" applyNumberFormat="1" applyFont="1" applyFill="1" applyBorder="1" applyAlignment="1">
      <alignment horizontal="center"/>
    </xf>
    <xf numFmtId="0" fontId="1" fillId="2" borderId="0" xfId="0" applyNumberFormat="1" applyFont="1" applyFill="1" applyBorder="1"/>
    <xf numFmtId="0" fontId="2" fillId="0" borderId="280" xfId="0" applyNumberFormat="1" applyFont="1" applyBorder="1" applyAlignment="1">
      <alignment horizontal="center" vertical="center" wrapText="1"/>
    </xf>
    <xf numFmtId="0" fontId="2" fillId="0" borderId="279" xfId="0" applyNumberFormat="1" applyFont="1" applyBorder="1" applyAlignment="1">
      <alignment horizontal="left" vertical="center" wrapText="1"/>
    </xf>
    <xf numFmtId="0" fontId="6" fillId="10" borderId="267" xfId="0" applyNumberFormat="1" applyFont="1" applyFill="1" applyBorder="1" applyAlignment="1">
      <alignment horizontal="left" vertical="center" wrapText="1"/>
    </xf>
    <xf numFmtId="0" fontId="2" fillId="0" borderId="268" xfId="0" applyNumberFormat="1" applyFont="1" applyBorder="1" applyAlignment="1">
      <alignment horizontal="center" vertical="center" wrapText="1"/>
    </xf>
    <xf numFmtId="49" fontId="2" fillId="0" borderId="268" xfId="0" applyNumberFormat="1" applyFont="1" applyBorder="1" applyAlignment="1">
      <alignment horizontal="center" vertical="center" wrapText="1"/>
    </xf>
    <xf numFmtId="0" fontId="7" fillId="0" borderId="268" xfId="0" applyNumberFormat="1" applyFont="1" applyBorder="1" applyAlignment="1">
      <alignment horizontal="center" vertical="center" wrapText="1"/>
    </xf>
    <xf numFmtId="165" fontId="9" fillId="2" borderId="273" xfId="0" applyNumberFormat="1" applyFont="1" applyFill="1" applyBorder="1" applyAlignment="1">
      <alignment horizontal="center" vertical="top"/>
    </xf>
    <xf numFmtId="164" fontId="9" fillId="10" borderId="285" xfId="0" applyNumberFormat="1" applyFont="1" applyFill="1" applyBorder="1" applyAlignment="1">
      <alignment horizontal="right" wrapText="1"/>
    </xf>
    <xf numFmtId="164" fontId="9" fillId="10" borderId="286" xfId="0" applyNumberFormat="1" applyFont="1" applyFill="1" applyBorder="1" applyAlignment="1">
      <alignment horizontal="right" wrapText="1"/>
    </xf>
    <xf numFmtId="16" fontId="2" fillId="0" borderId="280" xfId="0" applyNumberFormat="1" applyFont="1" applyBorder="1" applyAlignment="1">
      <alignment horizontal="center" vertical="center" wrapText="1"/>
    </xf>
    <xf numFmtId="164" fontId="9" fillId="10" borderId="299" xfId="0" applyNumberFormat="1" applyFont="1" applyFill="1" applyBorder="1" applyAlignment="1">
      <alignment horizontal="right" vertical="top"/>
    </xf>
    <xf numFmtId="0" fontId="9" fillId="10" borderId="300" xfId="0" applyNumberFormat="1" applyFont="1" applyFill="1" applyBorder="1" applyAlignment="1">
      <alignment horizontal="right" vertical="top"/>
    </xf>
    <xf numFmtId="0" fontId="9" fillId="5" borderId="300" xfId="0" applyNumberFormat="1" applyFont="1" applyFill="1" applyBorder="1" applyAlignment="1">
      <alignment horizontal="right" vertical="top"/>
    </xf>
    <xf numFmtId="0" fontId="9" fillId="9" borderId="304" xfId="0" applyNumberFormat="1" applyFont="1" applyFill="1" applyBorder="1" applyAlignment="1">
      <alignment horizontal="right" wrapText="1"/>
    </xf>
    <xf numFmtId="0" fontId="9" fillId="5" borderId="305" xfId="0" applyNumberFormat="1" applyFont="1" applyFill="1" applyBorder="1" applyAlignment="1">
      <alignment horizontal="right" vertical="top"/>
    </xf>
    <xf numFmtId="49" fontId="17" fillId="0" borderId="268" xfId="0" applyNumberFormat="1" applyFont="1" applyBorder="1" applyAlignment="1">
      <alignment horizontal="center" vertical="center" wrapText="1"/>
    </xf>
    <xf numFmtId="0" fontId="6" fillId="10" borderId="283" xfId="0" applyNumberFormat="1" applyFont="1" applyFill="1" applyBorder="1" applyAlignment="1">
      <alignment horizontal="left" vertical="center" wrapText="1"/>
    </xf>
    <xf numFmtId="0" fontId="6" fillId="10" borderId="283" xfId="0" applyNumberFormat="1" applyFont="1" applyFill="1" applyBorder="1" applyAlignment="1">
      <alignment vertical="center" wrapText="1"/>
    </xf>
    <xf numFmtId="0" fontId="6" fillId="10" borderId="248" xfId="0" applyNumberFormat="1" applyFont="1" applyFill="1" applyBorder="1" applyAlignment="1">
      <alignment vertical="center" wrapText="1"/>
    </xf>
    <xf numFmtId="0" fontId="6" fillId="10" borderId="292" xfId="0" applyNumberFormat="1" applyFont="1" applyFill="1" applyBorder="1" applyAlignment="1">
      <alignment vertical="center" wrapText="1"/>
    </xf>
    <xf numFmtId="164" fontId="9" fillId="10" borderId="286" xfId="0" applyNumberFormat="1" applyFont="1" applyFill="1" applyBorder="1" applyAlignment="1">
      <alignment horizontal="right" vertical="top" wrapText="1"/>
    </xf>
    <xf numFmtId="164" fontId="9" fillId="10" borderId="285" xfId="0" applyNumberFormat="1" applyFont="1" applyFill="1" applyBorder="1" applyAlignment="1">
      <alignment horizontal="right" vertical="top" wrapText="1"/>
    </xf>
    <xf numFmtId="164" fontId="9" fillId="10" borderId="307" xfId="0" applyNumberFormat="1" applyFont="1" applyFill="1" applyBorder="1" applyAlignment="1">
      <alignment horizontal="right" vertical="top" wrapText="1"/>
    </xf>
    <xf numFmtId="164" fontId="9" fillId="10" borderId="306" xfId="0" applyNumberFormat="1" applyFont="1" applyFill="1" applyBorder="1" applyAlignment="1">
      <alignment horizontal="right" vertical="top" wrapText="1"/>
    </xf>
    <xf numFmtId="164" fontId="9" fillId="10" borderId="245" xfId="0" applyNumberFormat="1" applyFont="1" applyFill="1" applyBorder="1" applyAlignment="1">
      <alignment horizontal="right" vertical="top" wrapText="1"/>
    </xf>
    <xf numFmtId="164" fontId="9" fillId="10" borderId="251" xfId="0" applyNumberFormat="1" applyFont="1" applyFill="1" applyBorder="1" applyAlignment="1">
      <alignment horizontal="right" vertical="top" wrapText="1"/>
    </xf>
    <xf numFmtId="0" fontId="2" fillId="0" borderId="282" xfId="0" applyNumberFormat="1" applyFont="1" applyBorder="1" applyAlignment="1">
      <alignment horizontal="center" vertical="center" wrapText="1"/>
    </xf>
    <xf numFmtId="0" fontId="2" fillId="0" borderId="284" xfId="0" applyNumberFormat="1" applyFont="1" applyBorder="1" applyAlignment="1">
      <alignment horizontal="center" vertical="center" wrapText="1"/>
    </xf>
    <xf numFmtId="0" fontId="17" fillId="0" borderId="274" xfId="0" applyNumberFormat="1" applyFont="1" applyBorder="1" applyAlignment="1">
      <alignment horizontal="center" vertical="center" wrapText="1"/>
    </xf>
    <xf numFmtId="49" fontId="17" fillId="0" borderId="274" xfId="0" applyNumberFormat="1" applyFont="1" applyBorder="1" applyAlignment="1">
      <alignment horizontal="center" vertical="center" wrapText="1"/>
    </xf>
    <xf numFmtId="0" fontId="7" fillId="0" borderId="274" xfId="0" applyNumberFormat="1" applyFont="1" applyBorder="1" applyAlignment="1">
      <alignment horizontal="center" vertical="center" wrapText="1"/>
    </xf>
    <xf numFmtId="165" fontId="9" fillId="2" borderId="302" xfId="0" applyNumberFormat="1" applyFont="1" applyFill="1" applyBorder="1" applyAlignment="1">
      <alignment horizontal="center" vertical="top"/>
    </xf>
    <xf numFmtId="0" fontId="6" fillId="6" borderId="256" xfId="0" applyNumberFormat="1" applyFont="1" applyFill="1" applyBorder="1" applyAlignment="1">
      <alignment vertical="top" wrapText="1"/>
    </xf>
    <xf numFmtId="0" fontId="1" fillId="0" borderId="259" xfId="0" applyNumberFormat="1" applyFont="1" applyBorder="1" applyAlignment="1">
      <alignment horizontal="right"/>
    </xf>
    <xf numFmtId="0" fontId="1" fillId="0" borderId="260" xfId="0" applyNumberFormat="1" applyFont="1" applyBorder="1" applyAlignment="1">
      <alignment horizontal="right"/>
    </xf>
    <xf numFmtId="0" fontId="11" fillId="0" borderId="260" xfId="0" applyNumberFormat="1" applyFont="1" applyBorder="1" applyAlignment="1">
      <alignment horizontal="right"/>
    </xf>
    <xf numFmtId="168" fontId="11" fillId="6" borderId="313" xfId="0" applyNumberFormat="1" applyFont="1" applyFill="1" applyBorder="1" applyAlignment="1">
      <alignment horizontal="right"/>
    </xf>
    <xf numFmtId="0" fontId="11" fillId="6" borderId="314" xfId="0" applyNumberFormat="1" applyFont="1" applyFill="1" applyBorder="1" applyAlignment="1">
      <alignment horizontal="right"/>
    </xf>
    <xf numFmtId="0" fontId="11" fillId="6" borderId="315" xfId="0" applyNumberFormat="1" applyFont="1" applyFill="1" applyBorder="1" applyAlignment="1">
      <alignment horizontal="right"/>
    </xf>
    <xf numFmtId="0" fontId="11" fillId="6" borderId="316" xfId="0" applyNumberFormat="1" applyFont="1" applyFill="1" applyBorder="1" applyAlignment="1">
      <alignment horizontal="right"/>
    </xf>
    <xf numFmtId="168" fontId="11" fillId="6" borderId="316" xfId="0" applyNumberFormat="1" applyFont="1" applyFill="1" applyBorder="1" applyAlignment="1">
      <alignment horizontal="right"/>
    </xf>
    <xf numFmtId="0" fontId="11" fillId="6" borderId="317" xfId="0" applyNumberFormat="1" applyFont="1" applyFill="1" applyBorder="1" applyAlignment="1">
      <alignment horizontal="right"/>
    </xf>
    <xf numFmtId="0" fontId="11" fillId="6" borderId="315" xfId="0" applyNumberFormat="1" applyFont="1" applyFill="1" applyBorder="1" applyAlignment="1">
      <alignment horizontal="center"/>
    </xf>
    <xf numFmtId="0" fontId="11" fillId="6" borderId="318" xfId="0" applyNumberFormat="1" applyFont="1" applyFill="1" applyBorder="1" applyAlignment="1">
      <alignment horizontal="right"/>
    </xf>
    <xf numFmtId="0" fontId="11" fillId="6" borderId="319" xfId="0" applyNumberFormat="1" applyFont="1" applyFill="1" applyBorder="1" applyAlignment="1">
      <alignment horizontal="right"/>
    </xf>
    <xf numFmtId="0" fontId="11" fillId="6" borderId="295" xfId="0" applyNumberFormat="1" applyFont="1" applyFill="1" applyBorder="1" applyAlignment="1">
      <alignment horizontal="right"/>
    </xf>
    <xf numFmtId="0" fontId="11" fillId="6" borderId="320" xfId="0" applyNumberFormat="1" applyFont="1" applyFill="1" applyBorder="1" applyAlignment="1">
      <alignment horizontal="right"/>
    </xf>
    <xf numFmtId="0" fontId="11" fillId="6" borderId="294" xfId="0" applyNumberFormat="1" applyFont="1" applyFill="1" applyBorder="1" applyAlignment="1">
      <alignment horizontal="right"/>
    </xf>
    <xf numFmtId="0" fontId="11" fillId="6" borderId="321" xfId="0" applyNumberFormat="1" applyFont="1" applyFill="1" applyBorder="1" applyAlignment="1">
      <alignment horizontal="right"/>
    </xf>
    <xf numFmtId="0" fontId="11" fillId="6" borderId="322" xfId="0" applyNumberFormat="1" applyFont="1" applyFill="1" applyBorder="1" applyAlignment="1">
      <alignment horizontal="right"/>
    </xf>
    <xf numFmtId="166" fontId="21" fillId="10" borderId="257" xfId="0" applyNumberFormat="1" applyFont="1" applyFill="1" applyBorder="1" applyAlignment="1">
      <alignment horizontal="right"/>
    </xf>
    <xf numFmtId="166" fontId="19" fillId="10" borderId="67" xfId="0" applyNumberFormat="1" applyFont="1" applyFill="1" applyBorder="1" applyAlignment="1">
      <alignment horizontal="right" vertical="top"/>
    </xf>
    <xf numFmtId="164" fontId="9" fillId="10" borderId="270" xfId="0" applyNumberFormat="1" applyFont="1" applyFill="1" applyBorder="1" applyAlignment="1">
      <alignment horizontal="right" vertical="center" wrapText="1"/>
    </xf>
    <xf numFmtId="0" fontId="9" fillId="10" borderId="271" xfId="0" applyNumberFormat="1" applyFont="1" applyFill="1" applyBorder="1" applyAlignment="1">
      <alignment horizontal="right" vertical="center" wrapText="1"/>
    </xf>
    <xf numFmtId="0" fontId="9" fillId="10" borderId="323" xfId="0" applyNumberFormat="1" applyFont="1" applyFill="1" applyBorder="1" applyAlignment="1">
      <alignment horizontal="right" vertical="center" wrapText="1"/>
    </xf>
    <xf numFmtId="0" fontId="17" fillId="0" borderId="324" xfId="0" applyNumberFormat="1" applyFont="1" applyBorder="1" applyAlignment="1">
      <alignment horizontal="center" vertical="center" wrapText="1"/>
    </xf>
    <xf numFmtId="0" fontId="19" fillId="10" borderId="59" xfId="0" applyNumberFormat="1" applyFont="1" applyFill="1" applyBorder="1" applyAlignment="1">
      <alignment horizontal="right" vertical="center"/>
    </xf>
    <xf numFmtId="0" fontId="19" fillId="4" borderId="60" xfId="0" applyNumberFormat="1" applyFont="1" applyFill="1" applyBorder="1" applyAlignment="1">
      <alignment horizontal="right" vertical="center"/>
    </xf>
    <xf numFmtId="0" fontId="19" fillId="4" borderId="61" xfId="0" applyNumberFormat="1" applyFont="1" applyFill="1" applyBorder="1" applyAlignment="1">
      <alignment horizontal="right" vertical="center"/>
    </xf>
    <xf numFmtId="0" fontId="19" fillId="4" borderId="24" xfId="0" applyNumberFormat="1" applyFont="1" applyFill="1" applyBorder="1" applyAlignment="1">
      <alignment horizontal="right" vertical="center"/>
    </xf>
    <xf numFmtId="0" fontId="19" fillId="4" borderId="62" xfId="0" applyNumberFormat="1" applyFont="1" applyFill="1" applyBorder="1" applyAlignment="1">
      <alignment horizontal="right" vertical="center"/>
    </xf>
    <xf numFmtId="0" fontId="19" fillId="10" borderId="270" xfId="0" applyNumberFormat="1" applyFont="1" applyFill="1" applyBorder="1" applyAlignment="1">
      <alignment horizontal="right" vertical="center"/>
    </xf>
    <xf numFmtId="0" fontId="20" fillId="0" borderId="275" xfId="0" applyNumberFormat="1" applyFont="1" applyBorder="1" applyAlignment="1">
      <alignment horizontal="right" vertical="center" wrapText="1"/>
    </xf>
    <xf numFmtId="0" fontId="19" fillId="4" borderId="267" xfId="0" applyNumberFormat="1" applyFont="1" applyFill="1" applyBorder="1" applyAlignment="1">
      <alignment horizontal="right" vertical="center"/>
    </xf>
    <xf numFmtId="0" fontId="19" fillId="4" borderId="271" xfId="0" applyNumberFormat="1" applyFont="1" applyFill="1" applyBorder="1" applyAlignment="1">
      <alignment horizontal="right" vertical="center"/>
    </xf>
    <xf numFmtId="0" fontId="19" fillId="10" borderId="272" xfId="0" applyNumberFormat="1" applyFont="1" applyFill="1" applyBorder="1" applyAlignment="1">
      <alignment horizontal="right" vertical="center"/>
    </xf>
    <xf numFmtId="170" fontId="9" fillId="10" borderId="269" xfId="0" applyNumberFormat="1" applyFont="1" applyFill="1" applyBorder="1" applyAlignment="1">
      <alignment horizontal="right" vertical="center" wrapText="1"/>
    </xf>
    <xf numFmtId="164" fontId="9" fillId="10" borderId="281" xfId="0" applyNumberFormat="1" applyFont="1" applyFill="1" applyBorder="1" applyAlignment="1">
      <alignment horizontal="right" vertical="center" wrapText="1"/>
    </xf>
    <xf numFmtId="0" fontId="9" fillId="10" borderId="267" xfId="0" applyNumberFormat="1" applyFont="1" applyFill="1" applyBorder="1" applyAlignment="1">
      <alignment horizontal="right" vertical="center" wrapText="1"/>
    </xf>
    <xf numFmtId="0" fontId="24" fillId="10" borderId="68" xfId="0" applyNumberFormat="1" applyFont="1" applyFill="1" applyBorder="1" applyAlignment="1">
      <alignment horizontal="center" vertical="top" wrapText="1"/>
    </xf>
    <xf numFmtId="0" fontId="6" fillId="6" borderId="69" xfId="0" applyNumberFormat="1" applyFont="1" applyFill="1" applyBorder="1" applyAlignment="1">
      <alignment vertical="top" wrapText="1"/>
    </xf>
    <xf numFmtId="168" fontId="11" fillId="6" borderId="325" xfId="0" applyNumberFormat="1" applyFont="1" applyFill="1" applyBorder="1" applyAlignment="1">
      <alignment horizontal="right"/>
    </xf>
    <xf numFmtId="0" fontId="11" fillId="6" borderId="85" xfId="0" applyNumberFormat="1" applyFont="1" applyFill="1" applyBorder="1" applyAlignment="1">
      <alignment horizontal="right"/>
    </xf>
    <xf numFmtId="0" fontId="11" fillId="6" borderId="326" xfId="0" applyNumberFormat="1" applyFont="1" applyFill="1" applyBorder="1" applyAlignment="1">
      <alignment horizontal="right"/>
    </xf>
    <xf numFmtId="0" fontId="11" fillId="6" borderId="84" xfId="0" applyNumberFormat="1" applyFont="1" applyFill="1" applyBorder="1" applyAlignment="1">
      <alignment horizontal="right"/>
    </xf>
    <xf numFmtId="168" fontId="11" fillId="6" borderId="84" xfId="0" applyNumberFormat="1" applyFont="1" applyFill="1" applyBorder="1" applyAlignment="1">
      <alignment horizontal="right"/>
    </xf>
    <xf numFmtId="0" fontId="11" fillId="6" borderId="326" xfId="0" applyNumberFormat="1" applyFont="1" applyFill="1" applyBorder="1" applyAlignment="1">
      <alignment horizontal="center"/>
    </xf>
    <xf numFmtId="0" fontId="6" fillId="6" borderId="268" xfId="0" applyNumberFormat="1" applyFont="1" applyFill="1" applyBorder="1" applyAlignment="1">
      <alignment vertical="top" wrapText="1"/>
    </xf>
    <xf numFmtId="0" fontId="11" fillId="6" borderId="328" xfId="0" applyNumberFormat="1" applyFont="1" applyFill="1" applyBorder="1" applyAlignment="1">
      <alignment horizontal="right"/>
    </xf>
    <xf numFmtId="0" fontId="11" fillId="6" borderId="281" xfId="0" applyNumberFormat="1" applyFont="1" applyFill="1" applyBorder="1" applyAlignment="1">
      <alignment horizontal="right"/>
    </xf>
    <xf numFmtId="169" fontId="11" fillId="6" borderId="272" xfId="0" applyNumberFormat="1" applyFont="1" applyFill="1" applyBorder="1" applyAlignment="1">
      <alignment horizontal="right"/>
    </xf>
    <xf numFmtId="0" fontId="11" fillId="6" borderId="270" xfId="0" applyNumberFormat="1" applyFont="1" applyFill="1" applyBorder="1" applyAlignment="1">
      <alignment horizontal="right"/>
    </xf>
    <xf numFmtId="0" fontId="11" fillId="6" borderId="272" xfId="0" applyNumberFormat="1" applyFont="1" applyFill="1" applyBorder="1" applyAlignment="1">
      <alignment horizontal="right"/>
    </xf>
    <xf numFmtId="169" fontId="11" fillId="6" borderId="329" xfId="0" applyNumberFormat="1" applyFont="1" applyFill="1" applyBorder="1" applyAlignment="1">
      <alignment horizontal="right"/>
    </xf>
    <xf numFmtId="164" fontId="24" fillId="10" borderId="281" xfId="0" applyNumberFormat="1" applyFont="1" applyFill="1" applyBorder="1" applyAlignment="1">
      <alignment horizontal="center" vertical="center" wrapText="1"/>
    </xf>
    <xf numFmtId="164" fontId="9" fillId="10" borderId="281" xfId="0" applyNumberFormat="1" applyFont="1" applyFill="1" applyBorder="1" applyAlignment="1">
      <alignment horizontal="center" vertical="center" wrapText="1"/>
    </xf>
    <xf numFmtId="164" fontId="23" fillId="10" borderId="281" xfId="0" applyNumberFormat="1" applyFont="1" applyFill="1" applyBorder="1" applyAlignment="1">
      <alignment horizontal="center" vertical="center" wrapText="1"/>
    </xf>
    <xf numFmtId="164" fontId="9" fillId="10" borderId="270" xfId="0" applyNumberFormat="1" applyFont="1" applyFill="1" applyBorder="1" applyAlignment="1">
      <alignment horizontal="center" vertical="center" wrapText="1"/>
    </xf>
    <xf numFmtId="170" fontId="9" fillId="10" borderId="285" xfId="0" applyNumberFormat="1" applyFont="1" applyFill="1" applyBorder="1" applyAlignment="1">
      <alignment horizontal="right" wrapText="1"/>
    </xf>
    <xf numFmtId="170" fontId="9" fillId="10" borderId="299" xfId="0" applyNumberFormat="1" applyFont="1" applyFill="1" applyBorder="1" applyAlignment="1">
      <alignment horizontal="right" vertical="top"/>
    </xf>
    <xf numFmtId="164" fontId="9" fillId="10" borderId="330" xfId="0" applyNumberFormat="1" applyFont="1" applyFill="1" applyBorder="1" applyAlignment="1">
      <alignment horizontal="right" vertical="center" wrapText="1"/>
    </xf>
    <xf numFmtId="164" fontId="9" fillId="10" borderId="257" xfId="0" applyNumberFormat="1" applyFont="1" applyFill="1" applyBorder="1" applyAlignment="1">
      <alignment horizontal="right" vertical="center" wrapText="1"/>
    </xf>
    <xf numFmtId="171" fontId="9" fillId="10" borderId="251" xfId="0" applyNumberFormat="1" applyFont="1" applyFill="1" applyBorder="1" applyAlignment="1">
      <alignment horizontal="right" vertical="center" wrapText="1"/>
    </xf>
    <xf numFmtId="164" fontId="9" fillId="10" borderId="299" xfId="0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left" vertical="top" wrapText="1"/>
    </xf>
    <xf numFmtId="166" fontId="10" fillId="10" borderId="285" xfId="0" applyNumberFormat="1" applyFont="1" applyFill="1" applyBorder="1" applyAlignment="1">
      <alignment horizontal="right"/>
    </xf>
    <xf numFmtId="166" fontId="19" fillId="4" borderId="286" xfId="0" applyNumberFormat="1" applyFont="1" applyFill="1" applyBorder="1" applyAlignment="1">
      <alignment horizontal="right"/>
    </xf>
    <xf numFmtId="166" fontId="19" fillId="4" borderId="285" xfId="0" applyNumberFormat="1" applyFont="1" applyFill="1" applyBorder="1" applyAlignment="1">
      <alignment horizontal="right" wrapText="1"/>
    </xf>
    <xf numFmtId="166" fontId="19" fillId="4" borderId="334" xfId="0" applyNumberFormat="1" applyFont="1" applyFill="1" applyBorder="1" applyAlignment="1">
      <alignment horizontal="right"/>
    </xf>
    <xf numFmtId="166" fontId="19" fillId="10" borderId="299" xfId="0" applyNumberFormat="1" applyFont="1" applyFill="1" applyBorder="1" applyAlignment="1">
      <alignment horizontal="right" vertical="top"/>
    </xf>
    <xf numFmtId="166" fontId="19" fillId="4" borderId="300" xfId="0" applyNumberFormat="1" applyFont="1" applyFill="1" applyBorder="1" applyAlignment="1">
      <alignment horizontal="right" vertical="top"/>
    </xf>
    <xf numFmtId="166" fontId="19" fillId="4" borderId="299" xfId="0" applyNumberFormat="1" applyFont="1" applyFill="1" applyBorder="1" applyAlignment="1">
      <alignment horizontal="right" vertical="top" wrapText="1"/>
    </xf>
    <xf numFmtId="166" fontId="19" fillId="4" borderId="300" xfId="0" applyNumberFormat="1" applyFont="1" applyFill="1" applyBorder="1" applyAlignment="1">
      <alignment horizontal="center"/>
    </xf>
    <xf numFmtId="0" fontId="17" fillId="0" borderId="335" xfId="0" applyNumberFormat="1" applyFont="1" applyBorder="1" applyAlignment="1">
      <alignment horizontal="center" vertical="center" wrapText="1"/>
    </xf>
    <xf numFmtId="170" fontId="9" fillId="10" borderId="270" xfId="0" applyNumberFormat="1" applyFont="1" applyFill="1" applyBorder="1" applyAlignment="1">
      <alignment horizontal="right" vertical="center" wrapText="1"/>
    </xf>
    <xf numFmtId="0" fontId="23" fillId="10" borderId="300" xfId="0" applyNumberFormat="1" applyFont="1" applyFill="1" applyBorder="1" applyAlignment="1">
      <alignment horizontal="center" vertical="top" wrapText="1"/>
    </xf>
    <xf numFmtId="0" fontId="9" fillId="10" borderId="287" xfId="0" applyNumberFormat="1" applyFont="1" applyFill="1" applyBorder="1" applyAlignment="1">
      <alignment horizontal="right" vertical="center" wrapText="1"/>
    </xf>
    <xf numFmtId="164" fontId="24" fillId="10" borderId="286" xfId="0" applyNumberFormat="1" applyFont="1" applyFill="1" applyBorder="1" applyAlignment="1">
      <alignment horizontal="center" vertical="center" wrapText="1"/>
    </xf>
    <xf numFmtId="170" fontId="9" fillId="10" borderId="285" xfId="0" applyNumberFormat="1" applyFont="1" applyFill="1" applyBorder="1" applyAlignment="1">
      <alignment horizontal="right" vertical="center" wrapText="1"/>
    </xf>
    <xf numFmtId="170" fontId="9" fillId="10" borderId="306" xfId="0" applyNumberFormat="1" applyFont="1" applyFill="1" applyBorder="1" applyAlignment="1">
      <alignment horizontal="right" wrapText="1"/>
    </xf>
    <xf numFmtId="170" fontId="9" fillId="10" borderId="251" xfId="0" applyNumberFormat="1" applyFont="1" applyFill="1" applyBorder="1" applyAlignment="1">
      <alignment horizontal="right" wrapText="1"/>
    </xf>
    <xf numFmtId="172" fontId="9" fillId="10" borderId="270" xfId="0" applyNumberFormat="1" applyFont="1" applyFill="1" applyBorder="1" applyAlignment="1">
      <alignment horizontal="right" vertical="center" wrapText="1"/>
    </xf>
    <xf numFmtId="169" fontId="11" fillId="0" borderId="260" xfId="0" applyNumberFormat="1" applyFont="1" applyBorder="1" applyAlignment="1">
      <alignment horizontal="right"/>
    </xf>
    <xf numFmtId="0" fontId="11" fillId="0" borderId="259" xfId="0" applyNumberFormat="1" applyFont="1" applyBorder="1" applyAlignment="1">
      <alignment horizontal="right"/>
    </xf>
    <xf numFmtId="0" fontId="7" fillId="0" borderId="274" xfId="0" applyNumberFormat="1" applyFont="1" applyBorder="1" applyAlignment="1">
      <alignment horizontal="center" vertical="center" wrapText="1"/>
    </xf>
    <xf numFmtId="0" fontId="9" fillId="10" borderId="68" xfId="0" applyNumberFormat="1" applyFont="1" applyFill="1" applyBorder="1" applyAlignment="1">
      <alignment horizontal="right" vertical="top"/>
    </xf>
    <xf numFmtId="0" fontId="2" fillId="10" borderId="57" xfId="0" applyNumberFormat="1" applyFont="1" applyFill="1" applyBorder="1" applyAlignment="1">
      <alignment vertical="center" wrapText="1"/>
    </xf>
    <xf numFmtId="0" fontId="2" fillId="10" borderId="267" xfId="0" applyNumberFormat="1" applyFont="1" applyFill="1" applyBorder="1" applyAlignment="1">
      <alignment vertical="center" wrapText="1"/>
    </xf>
    <xf numFmtId="164" fontId="25" fillId="10" borderId="285" xfId="0" applyNumberFormat="1" applyFont="1" applyFill="1" applyBorder="1" applyAlignment="1">
      <alignment horizontal="right" wrapText="1"/>
    </xf>
    <xf numFmtId="164" fontId="25" fillId="10" borderId="67" xfId="0" applyNumberFormat="1" applyFont="1" applyFill="1" applyBorder="1" applyAlignment="1">
      <alignment horizontal="right" vertical="top"/>
    </xf>
    <xf numFmtId="166" fontId="19" fillId="10" borderId="285" xfId="0" applyNumberFormat="1" applyFont="1" applyFill="1" applyBorder="1" applyAlignment="1">
      <alignment horizontal="right"/>
    </xf>
    <xf numFmtId="166" fontId="19" fillId="10" borderId="257" xfId="0" applyNumberFormat="1" applyFont="1" applyFill="1" applyBorder="1" applyAlignment="1">
      <alignment horizontal="right"/>
    </xf>
    <xf numFmtId="169" fontId="9" fillId="10" borderId="63" xfId="0" applyNumberFormat="1" applyFont="1" applyFill="1" applyBorder="1" applyAlignment="1">
      <alignment horizontal="right" wrapText="1"/>
    </xf>
    <xf numFmtId="169" fontId="9" fillId="10" borderId="67" xfId="0" applyNumberFormat="1" applyFont="1" applyFill="1" applyBorder="1" applyAlignment="1">
      <alignment horizontal="right" vertical="top"/>
    </xf>
    <xf numFmtId="169" fontId="9" fillId="10" borderId="64" xfId="0" applyNumberFormat="1" applyFont="1" applyFill="1" applyBorder="1" applyAlignment="1">
      <alignment horizontal="right" wrapText="1"/>
    </xf>
    <xf numFmtId="170" fontId="25" fillId="10" borderId="269" xfId="0" applyNumberFormat="1" applyFont="1" applyFill="1" applyBorder="1" applyAlignment="1">
      <alignment horizontal="right" vertical="center" wrapText="1"/>
    </xf>
    <xf numFmtId="0" fontId="26" fillId="0" borderId="324" xfId="0" applyNumberFormat="1" applyFont="1" applyBorder="1" applyAlignment="1">
      <alignment horizontal="center" wrapText="1"/>
    </xf>
    <xf numFmtId="0" fontId="25" fillId="10" borderId="323" xfId="0" applyNumberFormat="1" applyFont="1" applyFill="1" applyBorder="1" applyAlignment="1">
      <alignment horizontal="right" vertical="center" wrapText="1"/>
    </xf>
    <xf numFmtId="164" fontId="23" fillId="10" borderId="281" xfId="0" applyNumberFormat="1" applyFont="1" applyFill="1" applyBorder="1" applyAlignment="1">
      <alignment horizontal="right" vertical="center" wrapText="1"/>
    </xf>
    <xf numFmtId="165" fontId="11" fillId="6" borderId="265" xfId="0" applyNumberFormat="1" applyFont="1" applyFill="1" applyBorder="1" applyAlignment="1">
      <alignment horizontal="center" vertical="top"/>
    </xf>
    <xf numFmtId="0" fontId="11" fillId="6" borderId="249" xfId="0" applyNumberFormat="1" applyFont="1" applyFill="1" applyBorder="1" applyAlignment="1">
      <alignment vertical="top"/>
    </xf>
    <xf numFmtId="164" fontId="9" fillId="10" borderId="338" xfId="0" applyNumberFormat="1" applyFont="1" applyFill="1" applyBorder="1" applyAlignment="1">
      <alignment horizontal="right" wrapText="1"/>
    </xf>
    <xf numFmtId="164" fontId="9" fillId="10" borderId="339" xfId="0" applyNumberFormat="1" applyFont="1" applyFill="1" applyBorder="1" applyAlignment="1">
      <alignment horizontal="right" vertical="top"/>
    </xf>
    <xf numFmtId="0" fontId="11" fillId="6" borderId="340" xfId="0" applyNumberFormat="1" applyFont="1" applyFill="1" applyBorder="1" applyAlignment="1">
      <alignment horizontal="right"/>
    </xf>
    <xf numFmtId="0" fontId="11" fillId="6" borderId="341" xfId="0" applyNumberFormat="1" applyFont="1" applyFill="1" applyBorder="1" applyAlignment="1">
      <alignment horizontal="right"/>
    </xf>
    <xf numFmtId="0" fontId="11" fillId="6" borderId="280" xfId="0" applyNumberFormat="1" applyFont="1" applyFill="1" applyBorder="1" applyAlignment="1">
      <alignment horizontal="right"/>
    </xf>
    <xf numFmtId="172" fontId="25" fillId="10" borderId="270" xfId="0" applyNumberFormat="1" applyFont="1" applyFill="1" applyBorder="1" applyAlignment="1">
      <alignment horizontal="right" vertical="center" wrapText="1"/>
    </xf>
    <xf numFmtId="172" fontId="9" fillId="10" borderId="342" xfId="0" applyNumberFormat="1" applyFont="1" applyFill="1" applyBorder="1" applyAlignment="1">
      <alignment horizontal="right" vertical="center" wrapText="1"/>
    </xf>
    <xf numFmtId="0" fontId="17" fillId="0" borderId="327" xfId="0" applyNumberFormat="1" applyFont="1" applyBorder="1" applyAlignment="1">
      <alignment horizontal="center" vertical="center" wrapText="1"/>
    </xf>
    <xf numFmtId="172" fontId="9" fillId="10" borderId="269" xfId="0" applyNumberFormat="1" applyFont="1" applyFill="1" applyBorder="1" applyAlignment="1">
      <alignment horizontal="right" vertical="center" wrapText="1"/>
    </xf>
    <xf numFmtId="0" fontId="19" fillId="10" borderId="8" xfId="0" applyNumberFormat="1" applyFont="1" applyFill="1" applyBorder="1" applyAlignment="1">
      <alignment horizontal="right" vertical="center"/>
    </xf>
    <xf numFmtId="166" fontId="19" fillId="10" borderId="333" xfId="0" applyNumberFormat="1" applyFont="1" applyFill="1" applyBorder="1" applyAlignment="1">
      <alignment horizontal="right"/>
    </xf>
    <xf numFmtId="166" fontId="19" fillId="10" borderId="70" xfId="0" applyNumberFormat="1" applyFont="1" applyFill="1" applyBorder="1" applyAlignment="1">
      <alignment horizontal="right"/>
    </xf>
    <xf numFmtId="0" fontId="9" fillId="10" borderId="68" xfId="0" applyNumberFormat="1" applyFont="1" applyFill="1" applyBorder="1" applyAlignment="1">
      <alignment horizontal="right" vertical="top"/>
    </xf>
    <xf numFmtId="170" fontId="9" fillId="10" borderId="281" xfId="0" applyNumberFormat="1" applyFont="1" applyFill="1" applyBorder="1" applyAlignment="1">
      <alignment horizontal="right" vertical="center" wrapText="1"/>
    </xf>
    <xf numFmtId="170" fontId="9" fillId="10" borderId="336" xfId="0" applyNumberFormat="1" applyFont="1" applyFill="1" applyBorder="1" applyAlignment="1">
      <alignment horizontal="right" vertical="center" wrapText="1"/>
    </xf>
    <xf numFmtId="0" fontId="9" fillId="9" borderId="271" xfId="0" applyNumberFormat="1" applyFont="1" applyFill="1" applyBorder="1" applyAlignment="1">
      <alignment horizontal="right" vertical="center" wrapText="1"/>
    </xf>
    <xf numFmtId="169" fontId="9" fillId="10" borderId="285" xfId="0" applyNumberFormat="1" applyFont="1" applyFill="1" applyBorder="1" applyAlignment="1">
      <alignment horizontal="right" wrapText="1"/>
    </xf>
    <xf numFmtId="0" fontId="17" fillId="0" borderId="336" xfId="0" applyNumberFormat="1" applyFont="1" applyBorder="1" applyAlignment="1">
      <alignment horizontal="center" vertical="center" wrapText="1"/>
    </xf>
    <xf numFmtId="172" fontId="25" fillId="10" borderId="269" xfId="0" applyNumberFormat="1" applyFont="1" applyFill="1" applyBorder="1" applyAlignment="1">
      <alignment horizontal="right" vertical="center" wrapText="1"/>
    </xf>
    <xf numFmtId="164" fontId="25" fillId="10" borderId="299" xfId="0" applyNumberFormat="1" applyFont="1" applyFill="1" applyBorder="1" applyAlignment="1">
      <alignment horizontal="right" vertical="top"/>
    </xf>
    <xf numFmtId="1" fontId="9" fillId="10" borderId="331" xfId="0" applyNumberFormat="1" applyFont="1" applyFill="1" applyBorder="1" applyAlignment="1">
      <alignment horizontal="right" vertical="center" wrapText="1"/>
    </xf>
    <xf numFmtId="1" fontId="9" fillId="10" borderId="246" xfId="0" applyNumberFormat="1" applyFont="1" applyFill="1" applyBorder="1" applyAlignment="1">
      <alignment horizontal="right" vertical="center" wrapText="1"/>
    </xf>
    <xf numFmtId="1" fontId="9" fillId="10" borderId="252" xfId="0" applyNumberFormat="1" applyFont="1" applyFill="1" applyBorder="1" applyAlignment="1">
      <alignment horizontal="right" vertical="center" wrapText="1"/>
    </xf>
    <xf numFmtId="1" fontId="9" fillId="10" borderId="300" xfId="0" applyNumberFormat="1" applyFont="1" applyFill="1" applyBorder="1" applyAlignment="1">
      <alignment horizontal="right" vertical="center"/>
    </xf>
    <xf numFmtId="164" fontId="9" fillId="10" borderId="345" xfId="0" applyNumberFormat="1" applyFont="1" applyFill="1" applyBorder="1" applyAlignment="1">
      <alignment horizontal="right" vertical="center" wrapText="1"/>
    </xf>
    <xf numFmtId="0" fontId="17" fillId="0" borderId="346" xfId="0" applyNumberFormat="1" applyFont="1" applyBorder="1" applyAlignment="1">
      <alignment horizontal="center" vertical="center" wrapText="1"/>
    </xf>
    <xf numFmtId="0" fontId="9" fillId="10" borderId="283" xfId="0" applyNumberFormat="1" applyFont="1" applyFill="1" applyBorder="1" applyAlignment="1">
      <alignment horizontal="right" vertical="center" wrapText="1"/>
    </xf>
    <xf numFmtId="0" fontId="6" fillId="6" borderId="332" xfId="0" applyNumberFormat="1" applyFont="1" applyFill="1" applyBorder="1" applyAlignment="1">
      <alignment vertical="top" wrapText="1"/>
    </xf>
    <xf numFmtId="168" fontId="11" fillId="6" borderId="347" xfId="0" applyNumberFormat="1" applyFont="1" applyFill="1" applyBorder="1" applyAlignment="1">
      <alignment horizontal="right"/>
    </xf>
    <xf numFmtId="0" fontId="6" fillId="6" borderId="310" xfId="0" applyNumberFormat="1" applyFont="1" applyFill="1" applyBorder="1" applyAlignment="1">
      <alignment vertical="top" wrapText="1"/>
    </xf>
    <xf numFmtId="0" fontId="11" fillId="6" borderId="348" xfId="0" applyNumberFormat="1" applyFont="1" applyFill="1" applyBorder="1" applyAlignment="1">
      <alignment horizontal="right"/>
    </xf>
    <xf numFmtId="0" fontId="9" fillId="9" borderId="267" xfId="0" applyNumberFormat="1" applyFont="1" applyFill="1" applyBorder="1" applyAlignment="1">
      <alignment horizontal="right" vertical="center" wrapText="1"/>
    </xf>
    <xf numFmtId="0" fontId="24" fillId="5" borderId="300" xfId="0" applyNumberFormat="1" applyFont="1" applyFill="1" applyBorder="1" applyAlignment="1">
      <alignment horizontal="center" vertical="top" wrapText="1"/>
    </xf>
    <xf numFmtId="0" fontId="9" fillId="9" borderId="304" xfId="0" applyNumberFormat="1" applyFont="1" applyFill="1" applyBorder="1" applyAlignment="1">
      <alignment horizontal="right" vertical="center" wrapText="1"/>
    </xf>
    <xf numFmtId="170" fontId="9" fillId="10" borderId="286" xfId="0" applyNumberFormat="1" applyFont="1" applyFill="1" applyBorder="1" applyAlignment="1">
      <alignment horizontal="right" wrapText="1"/>
    </xf>
    <xf numFmtId="172" fontId="9" fillId="10" borderId="285" xfId="0" applyNumberFormat="1" applyFont="1" applyFill="1" applyBorder="1" applyAlignment="1">
      <alignment horizontal="right" wrapText="1"/>
    </xf>
    <xf numFmtId="172" fontId="9" fillId="10" borderId="299" xfId="0" applyNumberFormat="1" applyFont="1" applyFill="1" applyBorder="1" applyAlignment="1">
      <alignment horizontal="right" vertical="top"/>
    </xf>
    <xf numFmtId="170" fontId="25" fillId="10" borderId="299" xfId="0" applyNumberFormat="1" applyFont="1" applyFill="1" applyBorder="1" applyAlignment="1">
      <alignment horizontal="right" vertical="top"/>
    </xf>
    <xf numFmtId="0" fontId="17" fillId="0" borderId="274" xfId="0" applyNumberFormat="1" applyFont="1" applyBorder="1" applyAlignment="1">
      <alignment horizontal="center" vertical="center" wrapText="1"/>
    </xf>
    <xf numFmtId="49" fontId="17" fillId="0" borderId="274" xfId="0" applyNumberFormat="1" applyFont="1" applyBorder="1" applyAlignment="1">
      <alignment horizontal="center" vertical="center" wrapText="1"/>
    </xf>
    <xf numFmtId="0" fontId="7" fillId="0" borderId="274" xfId="0" applyNumberFormat="1" applyFont="1" applyBorder="1" applyAlignment="1">
      <alignment horizontal="center" vertical="center" wrapText="1"/>
    </xf>
    <xf numFmtId="165" fontId="9" fillId="2" borderId="302" xfId="0" applyNumberFormat="1" applyFont="1" applyFill="1" applyBorder="1" applyAlignment="1">
      <alignment horizontal="center" vertical="top"/>
    </xf>
    <xf numFmtId="0" fontId="2" fillId="0" borderId="282" xfId="0" applyNumberFormat="1" applyFont="1" applyBorder="1" applyAlignment="1">
      <alignment horizontal="center" vertical="center" wrapText="1"/>
    </xf>
    <xf numFmtId="0" fontId="2" fillId="0" borderId="276" xfId="0" applyNumberFormat="1" applyFont="1" applyBorder="1" applyAlignment="1">
      <alignment horizontal="left" vertical="center" wrapText="1"/>
    </xf>
    <xf numFmtId="0" fontId="6" fillId="10" borderId="283" xfId="0" applyNumberFormat="1" applyFont="1" applyFill="1" applyBorder="1" applyAlignment="1">
      <alignment horizontal="left" vertical="center" wrapText="1"/>
    </xf>
    <xf numFmtId="0" fontId="2" fillId="0" borderId="284" xfId="0" applyNumberFormat="1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/>
    </xf>
    <xf numFmtId="0" fontId="2" fillId="0" borderId="57" xfId="0" applyNumberFormat="1" applyFont="1" applyBorder="1" applyAlignment="1">
      <alignment horizontal="center" vertical="center" wrapText="1"/>
    </xf>
    <xf numFmtId="0" fontId="17" fillId="0" borderId="57" xfId="0" applyNumberFormat="1" applyFont="1" applyBorder="1" applyAlignment="1">
      <alignment horizontal="center" vertical="center" wrapText="1"/>
    </xf>
    <xf numFmtId="0" fontId="14" fillId="0" borderId="69" xfId="0" applyNumberFormat="1" applyFont="1" applyBorder="1" applyAlignment="1">
      <alignment horizontal="left" vertical="center" wrapText="1"/>
    </xf>
    <xf numFmtId="0" fontId="16" fillId="0" borderId="58" xfId="0" applyNumberFormat="1" applyFont="1" applyBorder="1" applyAlignment="1">
      <alignment vertical="center" wrapText="1"/>
    </xf>
    <xf numFmtId="164" fontId="9" fillId="7" borderId="67" xfId="0" applyNumberFormat="1" applyFont="1" applyFill="1" applyBorder="1" applyAlignment="1">
      <alignment horizontal="right" vertical="top"/>
    </xf>
    <xf numFmtId="0" fontId="9" fillId="5" borderId="68" xfId="0" applyNumberFormat="1" applyFont="1" applyFill="1" applyBorder="1" applyAlignment="1">
      <alignment horizontal="right" vertical="top"/>
    </xf>
    <xf numFmtId="166" fontId="19" fillId="4" borderId="68" xfId="0" applyNumberFormat="1" applyFont="1" applyFill="1" applyBorder="1" applyAlignment="1">
      <alignment horizontal="right" vertical="top"/>
    </xf>
    <xf numFmtId="166" fontId="19" fillId="4" borderId="68" xfId="0" applyNumberFormat="1" applyFont="1" applyFill="1" applyBorder="1" applyAlignment="1">
      <alignment horizontal="center"/>
    </xf>
    <xf numFmtId="0" fontId="8" fillId="2" borderId="83" xfId="0" applyNumberFormat="1" applyFont="1" applyFill="1" applyBorder="1" applyAlignment="1">
      <alignment horizontal="left" vertical="top" wrapText="1"/>
    </xf>
    <xf numFmtId="0" fontId="9" fillId="10" borderId="68" xfId="0" applyNumberFormat="1" applyFont="1" applyFill="1" applyBorder="1" applyAlignment="1">
      <alignment horizontal="right" vertical="top"/>
    </xf>
    <xf numFmtId="164" fontId="9" fillId="10" borderId="349" xfId="0" applyNumberFormat="1" applyFont="1" applyFill="1" applyBorder="1" applyAlignment="1">
      <alignment horizontal="right" vertical="center" wrapText="1"/>
    </xf>
    <xf numFmtId="164" fontId="9" fillId="10" borderId="350" xfId="0" applyNumberFormat="1" applyFont="1" applyFill="1" applyBorder="1" applyAlignment="1">
      <alignment horizontal="right" vertical="center" wrapText="1"/>
    </xf>
    <xf numFmtId="170" fontId="9" fillId="10" borderId="333" xfId="0" applyNumberFormat="1" applyFont="1" applyFill="1" applyBorder="1" applyAlignment="1">
      <alignment horizontal="right" vertical="center" wrapText="1"/>
    </xf>
    <xf numFmtId="0" fontId="9" fillId="10" borderId="352" xfId="0" applyNumberFormat="1" applyFont="1" applyFill="1" applyBorder="1" applyAlignment="1">
      <alignment horizontal="right" vertical="center" wrapText="1"/>
    </xf>
    <xf numFmtId="169" fontId="9" fillId="10" borderId="286" xfId="0" applyNumberFormat="1" applyFont="1" applyFill="1" applyBorder="1" applyAlignment="1">
      <alignment horizontal="right" wrapText="1"/>
    </xf>
    <xf numFmtId="170" fontId="11" fillId="6" borderId="89" xfId="0" applyNumberFormat="1" applyFont="1" applyFill="1" applyBorder="1" applyAlignment="1">
      <alignment horizontal="right"/>
    </xf>
    <xf numFmtId="1" fontId="11" fillId="6" borderId="272" xfId="0" applyNumberFormat="1" applyFont="1" applyFill="1" applyBorder="1" applyAlignment="1">
      <alignment horizontal="right"/>
    </xf>
    <xf numFmtId="1" fontId="11" fillId="6" borderId="270" xfId="0" applyNumberFormat="1" applyFont="1" applyFill="1" applyBorder="1" applyAlignment="1">
      <alignment horizontal="right"/>
    </xf>
    <xf numFmtId="1" fontId="11" fillId="6" borderId="281" xfId="0" applyNumberFormat="1" applyFont="1" applyFill="1" applyBorder="1" applyAlignment="1">
      <alignment horizontal="right"/>
    </xf>
    <xf numFmtId="1" fontId="11" fillId="6" borderId="280" xfId="0" applyNumberFormat="1" applyFont="1" applyFill="1" applyBorder="1" applyAlignment="1">
      <alignment horizontal="right"/>
    </xf>
    <xf numFmtId="1" fontId="11" fillId="6" borderId="329" xfId="0" applyNumberFormat="1" applyFont="1" applyFill="1" applyBorder="1" applyAlignment="1">
      <alignment horizontal="right"/>
    </xf>
    <xf numFmtId="164" fontId="9" fillId="10" borderId="353" xfId="0" applyNumberFormat="1" applyFont="1" applyFill="1" applyBorder="1" applyAlignment="1">
      <alignment horizontal="right" vertical="top"/>
    </xf>
    <xf numFmtId="0" fontId="9" fillId="5" borderId="354" xfId="0" applyNumberFormat="1" applyFont="1" applyFill="1" applyBorder="1" applyAlignment="1">
      <alignment horizontal="right" vertical="top"/>
    </xf>
    <xf numFmtId="0" fontId="11" fillId="6" borderId="355" xfId="0" applyNumberFormat="1" applyFont="1" applyFill="1" applyBorder="1" applyAlignment="1">
      <alignment horizontal="right"/>
    </xf>
    <xf numFmtId="0" fontId="11" fillId="6" borderId="291" xfId="0" applyNumberFormat="1" applyFont="1" applyFill="1" applyBorder="1" applyAlignment="1">
      <alignment horizontal="right"/>
    </xf>
    <xf numFmtId="164" fontId="25" fillId="10" borderId="286" xfId="0" applyNumberFormat="1" applyFont="1" applyFill="1" applyBorder="1" applyAlignment="1">
      <alignment horizontal="right" wrapText="1"/>
    </xf>
    <xf numFmtId="0" fontId="25" fillId="10" borderId="300" xfId="0" applyNumberFormat="1" applyFont="1" applyFill="1" applyBorder="1" applyAlignment="1">
      <alignment horizontal="right" vertical="top"/>
    </xf>
    <xf numFmtId="0" fontId="9" fillId="10" borderId="311" xfId="0" applyNumberFormat="1" applyFont="1" applyFill="1" applyBorder="1" applyAlignment="1">
      <alignment horizontal="right" vertical="center" wrapText="1"/>
    </xf>
    <xf numFmtId="0" fontId="9" fillId="10" borderId="258" xfId="0" applyNumberFormat="1" applyFont="1" applyFill="1" applyBorder="1" applyAlignment="1">
      <alignment horizontal="right" vertical="center" wrapText="1"/>
    </xf>
    <xf numFmtId="0" fontId="9" fillId="10" borderId="296" xfId="0" applyNumberFormat="1" applyFont="1" applyFill="1" applyBorder="1" applyAlignment="1">
      <alignment horizontal="right" vertical="center" wrapText="1"/>
    </xf>
    <xf numFmtId="0" fontId="9" fillId="10" borderId="66" xfId="0" applyNumberFormat="1" applyFont="1" applyFill="1" applyBorder="1" applyAlignment="1">
      <alignment horizontal="right" vertical="center" wrapText="1"/>
    </xf>
    <xf numFmtId="0" fontId="9" fillId="9" borderId="66" xfId="0" applyNumberFormat="1" applyFont="1" applyFill="1" applyBorder="1" applyAlignment="1">
      <alignment horizontal="right" vertical="center" wrapText="1"/>
    </xf>
    <xf numFmtId="0" fontId="9" fillId="9" borderId="258" xfId="0" applyNumberFormat="1" applyFont="1" applyFill="1" applyBorder="1" applyAlignment="1">
      <alignment horizontal="right" vertical="center" wrapText="1"/>
    </xf>
    <xf numFmtId="173" fontId="19" fillId="4" borderId="311" xfId="0" applyNumberFormat="1" applyFont="1" applyFill="1" applyBorder="1" applyAlignment="1">
      <alignment horizontal="right" vertical="center"/>
    </xf>
    <xf numFmtId="173" fontId="19" fillId="4" borderId="258" xfId="0" applyNumberFormat="1" applyFont="1" applyFill="1" applyBorder="1" applyAlignment="1">
      <alignment horizontal="right" vertical="center"/>
    </xf>
    <xf numFmtId="164" fontId="24" fillId="10" borderId="337" xfId="0" applyNumberFormat="1" applyFont="1" applyFill="1" applyBorder="1" applyAlignment="1">
      <alignment horizontal="center" vertical="center" wrapText="1"/>
    </xf>
    <xf numFmtId="164" fontId="24" fillId="10" borderId="283" xfId="0" applyNumberFormat="1" applyFont="1" applyFill="1" applyBorder="1" applyAlignment="1">
      <alignment horizontal="center" vertical="center" wrapText="1"/>
    </xf>
    <xf numFmtId="164" fontId="24" fillId="10" borderId="261" xfId="0" applyNumberFormat="1" applyFont="1" applyFill="1" applyBorder="1" applyAlignment="1">
      <alignment horizontal="center" vertical="center" wrapText="1"/>
    </xf>
    <xf numFmtId="164" fontId="24" fillId="10" borderId="249" xfId="0" applyNumberFormat="1" applyFont="1" applyFill="1" applyBorder="1" applyAlignment="1">
      <alignment horizontal="center" vertical="center" wrapText="1"/>
    </xf>
    <xf numFmtId="0" fontId="9" fillId="10" borderId="250" xfId="0" applyNumberFormat="1" applyFont="1" applyFill="1" applyBorder="1" applyAlignment="1">
      <alignment horizontal="right" vertical="center" wrapText="1"/>
    </xf>
    <xf numFmtId="164" fontId="9" fillId="10" borderId="312" xfId="0" applyNumberFormat="1" applyFont="1" applyFill="1" applyBorder="1" applyAlignment="1">
      <alignment horizontal="right" vertical="center" wrapText="1"/>
    </xf>
    <xf numFmtId="164" fontId="9" fillId="10" borderId="252" xfId="0" applyNumberFormat="1" applyFont="1" applyFill="1" applyBorder="1" applyAlignment="1">
      <alignment horizontal="right" vertical="center" wrapText="1"/>
    </xf>
    <xf numFmtId="164" fontId="9" fillId="10" borderId="295" xfId="0" applyNumberFormat="1" applyFont="1" applyFill="1" applyBorder="1" applyAlignment="1">
      <alignment horizontal="right" vertical="center" wrapText="1"/>
    </xf>
    <xf numFmtId="0" fontId="9" fillId="9" borderId="343" xfId="0" applyNumberFormat="1" applyFont="1" applyFill="1" applyBorder="1" applyAlignment="1">
      <alignment horizontal="right" vertical="center" wrapText="1"/>
    </xf>
    <xf numFmtId="0" fontId="9" fillId="9" borderId="322" xfId="0" applyNumberFormat="1" applyFont="1" applyFill="1" applyBorder="1" applyAlignment="1">
      <alignment horizontal="right" vertical="center" wrapText="1"/>
    </xf>
    <xf numFmtId="0" fontId="6" fillId="0" borderId="7" xfId="0" applyNumberFormat="1" applyFont="1" applyBorder="1" applyAlignment="1">
      <alignment horizontal="left" wrapText="1"/>
    </xf>
    <xf numFmtId="0" fontId="6" fillId="0" borderId="264" xfId="0" applyNumberFormat="1" applyFont="1" applyBorder="1" applyAlignment="1">
      <alignment horizontal="left" wrapText="1"/>
    </xf>
    <xf numFmtId="0" fontId="6" fillId="0" borderId="265" xfId="0" applyNumberFormat="1" applyFont="1" applyBorder="1" applyAlignment="1">
      <alignment horizontal="left" wrapText="1"/>
    </xf>
    <xf numFmtId="0" fontId="15" fillId="0" borderId="69" xfId="0" applyNumberFormat="1" applyFont="1" applyBorder="1" applyAlignment="1">
      <alignment horizontal="center" vertical="center" wrapText="1"/>
    </xf>
    <xf numFmtId="0" fontId="15" fillId="0" borderId="254" xfId="0" applyNumberFormat="1" applyFont="1" applyBorder="1" applyAlignment="1">
      <alignment horizontal="center" vertical="center" wrapText="1"/>
    </xf>
    <xf numFmtId="0" fontId="16" fillId="0" borderId="69" xfId="0" applyNumberFormat="1" applyFont="1" applyBorder="1" applyAlignment="1">
      <alignment horizontal="center" vertical="center" wrapText="1"/>
    </xf>
    <xf numFmtId="0" fontId="16" fillId="0" borderId="254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77" xfId="0" applyNumberFormat="1" applyFont="1" applyBorder="1" applyAlignment="1">
      <alignment horizontal="center" vertical="center" wrapText="1"/>
    </xf>
    <xf numFmtId="0" fontId="6" fillId="0" borderId="178" xfId="0" applyNumberFormat="1" applyFont="1" applyBorder="1" applyAlignment="1">
      <alignment horizontal="center" vertical="center" wrapText="1"/>
    </xf>
    <xf numFmtId="0" fontId="6" fillId="0" borderId="179" xfId="0" applyNumberFormat="1" applyFont="1" applyBorder="1" applyAlignment="1">
      <alignment horizontal="center" vertical="center" wrapText="1"/>
    </xf>
    <xf numFmtId="0" fontId="6" fillId="0" borderId="180" xfId="0" applyNumberFormat="1" applyFont="1" applyBorder="1" applyAlignment="1">
      <alignment horizontal="center" vertical="center" wrapText="1"/>
    </xf>
    <xf numFmtId="0" fontId="6" fillId="0" borderId="181" xfId="0" applyNumberFormat="1" applyFont="1" applyBorder="1" applyAlignment="1">
      <alignment horizontal="center" vertical="center" wrapText="1"/>
    </xf>
    <xf numFmtId="0" fontId="6" fillId="0" borderId="182" xfId="0" applyNumberFormat="1" applyFont="1" applyBorder="1" applyAlignment="1">
      <alignment horizontal="center" vertical="center" wrapText="1"/>
    </xf>
    <xf numFmtId="0" fontId="6" fillId="0" borderId="183" xfId="0" applyNumberFormat="1" applyFont="1" applyBorder="1" applyAlignment="1">
      <alignment horizontal="center" vertical="center" wrapText="1"/>
    </xf>
    <xf numFmtId="0" fontId="6" fillId="0" borderId="184" xfId="0" applyNumberFormat="1" applyFont="1" applyBorder="1" applyAlignment="1">
      <alignment horizontal="center" vertical="center" wrapText="1"/>
    </xf>
    <xf numFmtId="0" fontId="6" fillId="0" borderId="185" xfId="0" applyNumberFormat="1" applyFont="1" applyBorder="1" applyAlignment="1">
      <alignment horizontal="center" vertical="center" wrapText="1"/>
    </xf>
    <xf numFmtId="0" fontId="6" fillId="0" borderId="186" xfId="0" applyNumberFormat="1" applyFont="1" applyBorder="1" applyAlignment="1">
      <alignment horizontal="center" vertical="center" wrapText="1"/>
    </xf>
    <xf numFmtId="0" fontId="6" fillId="0" borderId="263" xfId="0" applyNumberFormat="1" applyFont="1" applyBorder="1" applyAlignment="1">
      <alignment horizontal="center" vertical="center" wrapText="1"/>
    </xf>
    <xf numFmtId="0" fontId="6" fillId="0" borderId="200" xfId="0" applyNumberFormat="1" applyFont="1" applyBorder="1" applyAlignment="1">
      <alignment horizontal="center" vertical="center" wrapText="1"/>
    </xf>
    <xf numFmtId="0" fontId="6" fillId="6" borderId="7" xfId="0" applyNumberFormat="1" applyFont="1" applyFill="1" applyBorder="1" applyAlignment="1">
      <alignment horizontal="left" wrapText="1"/>
    </xf>
    <xf numFmtId="0" fontId="6" fillId="6" borderId="136" xfId="0" applyNumberFormat="1" applyFont="1" applyFill="1" applyBorder="1" applyAlignment="1">
      <alignment horizontal="left" wrapText="1"/>
    </xf>
    <xf numFmtId="0" fontId="6" fillId="6" borderId="137" xfId="0" applyNumberFormat="1" applyFont="1" applyFill="1" applyBorder="1" applyAlignment="1">
      <alignment horizontal="left" wrapText="1"/>
    </xf>
    <xf numFmtId="0" fontId="6" fillId="6" borderId="138" xfId="0" applyNumberFormat="1" applyFont="1" applyFill="1" applyBorder="1" applyAlignment="1">
      <alignment horizontal="left" wrapText="1"/>
    </xf>
    <xf numFmtId="0" fontId="6" fillId="6" borderId="139" xfId="0" applyNumberFormat="1" applyFont="1" applyFill="1" applyBorder="1" applyAlignment="1">
      <alignment horizontal="left" wrapText="1"/>
    </xf>
    <xf numFmtId="0" fontId="6" fillId="6" borderId="140" xfId="0" applyNumberFormat="1" applyFont="1" applyFill="1" applyBorder="1" applyAlignment="1">
      <alignment horizontal="left" wrapText="1"/>
    </xf>
    <xf numFmtId="0" fontId="6" fillId="6" borderId="141" xfId="0" applyNumberFormat="1" applyFont="1" applyFill="1" applyBorder="1" applyAlignment="1">
      <alignment horizontal="left" wrapText="1"/>
    </xf>
    <xf numFmtId="0" fontId="6" fillId="6" borderId="142" xfId="0" applyNumberFormat="1" applyFont="1" applyFill="1" applyBorder="1" applyAlignment="1">
      <alignment horizontal="left" wrapText="1"/>
    </xf>
    <xf numFmtId="0" fontId="6" fillId="6" borderId="143" xfId="0" applyNumberFormat="1" applyFont="1" applyFill="1" applyBorder="1" applyAlignment="1">
      <alignment horizontal="left" wrapText="1"/>
    </xf>
    <xf numFmtId="0" fontId="6" fillId="6" borderId="144" xfId="0" applyNumberFormat="1" applyFont="1" applyFill="1" applyBorder="1" applyAlignment="1">
      <alignment horizontal="left" wrapText="1"/>
    </xf>
    <xf numFmtId="0" fontId="6" fillId="6" borderId="145" xfId="0" applyNumberFormat="1" applyFont="1" applyFill="1" applyBorder="1" applyAlignment="1">
      <alignment horizontal="left" wrapText="1"/>
    </xf>
    <xf numFmtId="0" fontId="2" fillId="0" borderId="282" xfId="0" applyNumberFormat="1" applyFont="1" applyBorder="1" applyAlignment="1">
      <alignment horizontal="center" vertical="center" wrapText="1"/>
    </xf>
    <xf numFmtId="0" fontId="2" fillId="0" borderId="289" xfId="0" applyNumberFormat="1" applyFont="1" applyBorder="1" applyAlignment="1">
      <alignment horizontal="center" vertical="center" wrapText="1"/>
    </xf>
    <xf numFmtId="0" fontId="2" fillId="0" borderId="291" xfId="0" applyNumberFormat="1" applyFont="1" applyBorder="1" applyAlignment="1">
      <alignment horizontal="center" vertical="center" wrapText="1"/>
    </xf>
    <xf numFmtId="0" fontId="2" fillId="0" borderId="276" xfId="0" applyNumberFormat="1" applyFont="1" applyBorder="1" applyAlignment="1">
      <alignment horizontal="left" vertical="center" wrapText="1"/>
    </xf>
    <xf numFmtId="0" fontId="2" fillId="0" borderId="277" xfId="0" applyNumberFormat="1" applyFont="1" applyBorder="1" applyAlignment="1">
      <alignment horizontal="left" vertical="center" wrapText="1"/>
    </xf>
    <xf numFmtId="0" fontId="2" fillId="0" borderId="278" xfId="0" applyNumberFormat="1" applyFont="1" applyBorder="1" applyAlignment="1">
      <alignment horizontal="left" vertical="center" wrapText="1"/>
    </xf>
    <xf numFmtId="0" fontId="2" fillId="0" borderId="284" xfId="0" applyNumberFormat="1" applyFont="1" applyBorder="1" applyAlignment="1">
      <alignment horizontal="center" vertical="center" wrapText="1"/>
    </xf>
    <xf numFmtId="0" fontId="2" fillId="0" borderId="293" xfId="0" applyNumberFormat="1" applyFont="1" applyBorder="1" applyAlignment="1">
      <alignment horizontal="center" vertical="center" wrapText="1"/>
    </xf>
    <xf numFmtId="0" fontId="17" fillId="0" borderId="274" xfId="0" applyNumberFormat="1" applyFont="1" applyBorder="1" applyAlignment="1">
      <alignment horizontal="center" vertical="center" wrapText="1"/>
    </xf>
    <xf numFmtId="0" fontId="17" fillId="0" borderId="254" xfId="0" applyNumberFormat="1" applyFont="1" applyBorder="1" applyAlignment="1">
      <alignment horizontal="center" vertical="center" wrapText="1"/>
    </xf>
    <xf numFmtId="0" fontId="17" fillId="0" borderId="293" xfId="0" applyNumberFormat="1" applyFont="1" applyBorder="1" applyAlignment="1">
      <alignment horizontal="center" vertical="center" wrapText="1"/>
    </xf>
    <xf numFmtId="0" fontId="6" fillId="6" borderId="58" xfId="0" applyNumberFormat="1" applyFont="1" applyFill="1" applyBorder="1" applyAlignment="1">
      <alignment horizontal="left" wrapText="1"/>
    </xf>
    <xf numFmtId="0" fontId="6" fillId="6" borderId="167" xfId="0" applyNumberFormat="1" applyFont="1" applyFill="1" applyBorder="1" applyAlignment="1">
      <alignment horizontal="left" wrapText="1"/>
    </xf>
    <xf numFmtId="0" fontId="6" fillId="6" borderId="168" xfId="0" applyNumberFormat="1" applyFont="1" applyFill="1" applyBorder="1" applyAlignment="1">
      <alignment horizontal="left" wrapText="1"/>
    </xf>
    <xf numFmtId="0" fontId="6" fillId="6" borderId="169" xfId="0" applyNumberFormat="1" applyFont="1" applyFill="1" applyBorder="1" applyAlignment="1">
      <alignment horizontal="left" wrapText="1"/>
    </xf>
    <xf numFmtId="0" fontId="6" fillId="6" borderId="170" xfId="0" applyNumberFormat="1" applyFont="1" applyFill="1" applyBorder="1" applyAlignment="1">
      <alignment horizontal="left" wrapText="1"/>
    </xf>
    <xf numFmtId="0" fontId="6" fillId="6" borderId="171" xfId="0" applyNumberFormat="1" applyFont="1" applyFill="1" applyBorder="1" applyAlignment="1">
      <alignment horizontal="left" wrapText="1"/>
    </xf>
    <xf numFmtId="0" fontId="6" fillId="6" borderId="172" xfId="0" applyNumberFormat="1" applyFont="1" applyFill="1" applyBorder="1" applyAlignment="1">
      <alignment horizontal="left" wrapText="1"/>
    </xf>
    <xf numFmtId="0" fontId="6" fillId="6" borderId="173" xfId="0" applyNumberFormat="1" applyFont="1" applyFill="1" applyBorder="1" applyAlignment="1">
      <alignment horizontal="left" wrapText="1"/>
    </xf>
    <xf numFmtId="0" fontId="6" fillId="6" borderId="174" xfId="0" applyNumberFormat="1" applyFont="1" applyFill="1" applyBorder="1" applyAlignment="1">
      <alignment horizontal="left" wrapText="1"/>
    </xf>
    <xf numFmtId="0" fontId="6" fillId="6" borderId="175" xfId="0" applyNumberFormat="1" applyFont="1" applyFill="1" applyBorder="1" applyAlignment="1">
      <alignment horizontal="left" wrapText="1"/>
    </xf>
    <xf numFmtId="0" fontId="6" fillId="6" borderId="176" xfId="0" applyNumberFormat="1" applyFont="1" applyFill="1" applyBorder="1" applyAlignment="1">
      <alignment horizontal="left" wrapText="1"/>
    </xf>
    <xf numFmtId="0" fontId="6" fillId="6" borderId="157" xfId="0" applyNumberFormat="1" applyFont="1" applyFill="1" applyBorder="1" applyAlignment="1">
      <alignment horizontal="left" wrapText="1"/>
    </xf>
    <xf numFmtId="0" fontId="6" fillId="6" borderId="158" xfId="0" applyNumberFormat="1" applyFont="1" applyFill="1" applyBorder="1" applyAlignment="1">
      <alignment horizontal="left" wrapText="1"/>
    </xf>
    <xf numFmtId="0" fontId="6" fillId="6" borderId="159" xfId="0" applyNumberFormat="1" applyFont="1" applyFill="1" applyBorder="1" applyAlignment="1">
      <alignment horizontal="left" wrapText="1"/>
    </xf>
    <xf numFmtId="0" fontId="6" fillId="6" borderId="160" xfId="0" applyNumberFormat="1" applyFont="1" applyFill="1" applyBorder="1" applyAlignment="1">
      <alignment horizontal="left" wrapText="1"/>
    </xf>
    <xf numFmtId="0" fontId="6" fillId="6" borderId="161" xfId="0" applyNumberFormat="1" applyFont="1" applyFill="1" applyBorder="1" applyAlignment="1">
      <alignment horizontal="left" wrapText="1"/>
    </xf>
    <xf numFmtId="0" fontId="6" fillId="6" borderId="162" xfId="0" applyNumberFormat="1" applyFont="1" applyFill="1" applyBorder="1" applyAlignment="1">
      <alignment horizontal="left" wrapText="1"/>
    </xf>
    <xf numFmtId="0" fontId="6" fillId="6" borderId="163" xfId="0" applyNumberFormat="1" applyFont="1" applyFill="1" applyBorder="1" applyAlignment="1">
      <alignment horizontal="left" wrapText="1"/>
    </xf>
    <xf numFmtId="0" fontId="6" fillId="6" borderId="164" xfId="0" applyNumberFormat="1" applyFont="1" applyFill="1" applyBorder="1" applyAlignment="1">
      <alignment horizontal="left" wrapText="1"/>
    </xf>
    <xf numFmtId="0" fontId="6" fillId="6" borderId="165" xfId="0" applyNumberFormat="1" applyFont="1" applyFill="1" applyBorder="1" applyAlignment="1">
      <alignment horizontal="left" wrapText="1"/>
    </xf>
    <xf numFmtId="0" fontId="6" fillId="6" borderId="166" xfId="0" applyNumberFormat="1" applyFont="1" applyFill="1" applyBorder="1" applyAlignment="1">
      <alignment horizontal="left" wrapText="1"/>
    </xf>
    <xf numFmtId="165" fontId="9" fillId="2" borderId="302" xfId="0" applyNumberFormat="1" applyFont="1" applyFill="1" applyBorder="1" applyAlignment="1">
      <alignment horizontal="center" vertical="top"/>
    </xf>
    <xf numFmtId="165" fontId="9" fillId="2" borderId="303" xfId="0" applyNumberFormat="1" applyFont="1" applyFill="1" applyBorder="1" applyAlignment="1">
      <alignment horizontal="center" vertical="top"/>
    </xf>
    <xf numFmtId="0" fontId="2" fillId="0" borderId="274" xfId="0" applyNumberFormat="1" applyFont="1" applyBorder="1" applyAlignment="1">
      <alignment horizontal="center" vertical="center" wrapText="1"/>
    </xf>
    <xf numFmtId="0" fontId="17" fillId="0" borderId="262" xfId="0" applyNumberFormat="1" applyFont="1" applyBorder="1" applyAlignment="1">
      <alignment horizontal="center" vertical="center" wrapText="1"/>
    </xf>
    <xf numFmtId="0" fontId="17" fillId="0" borderId="77" xfId="0" applyNumberFormat="1" applyFont="1" applyBorder="1" applyAlignment="1">
      <alignment horizontal="center" vertical="center" wrapText="1"/>
    </xf>
    <xf numFmtId="0" fontId="17" fillId="0" borderId="78" xfId="0" applyNumberFormat="1" applyFont="1" applyBorder="1" applyAlignment="1">
      <alignment horizontal="center" vertical="center" wrapText="1"/>
    </xf>
    <xf numFmtId="0" fontId="17" fillId="0" borderId="79" xfId="0" applyNumberFormat="1" applyFont="1" applyBorder="1" applyAlignment="1">
      <alignment horizontal="center" vertical="center" wrapText="1"/>
    </xf>
    <xf numFmtId="0" fontId="17" fillId="0" borderId="80" xfId="0" applyNumberFormat="1" applyFont="1" applyBorder="1" applyAlignment="1">
      <alignment horizontal="center" vertical="center" wrapText="1"/>
    </xf>
    <xf numFmtId="0" fontId="7" fillId="0" borderId="256" xfId="0" applyNumberFormat="1" applyFont="1" applyBorder="1" applyAlignment="1">
      <alignment vertical="center" wrapText="1"/>
    </xf>
    <xf numFmtId="0" fontId="16" fillId="0" borderId="81" xfId="0" applyNumberFormat="1" applyFont="1" applyBorder="1" applyAlignment="1">
      <alignment vertical="center" wrapText="1"/>
    </xf>
    <xf numFmtId="0" fontId="2" fillId="0" borderId="274" xfId="0" applyNumberFormat="1" applyFont="1" applyBorder="1" applyAlignment="1">
      <alignment horizontal="left" vertical="center" wrapText="1"/>
    </xf>
    <xf numFmtId="0" fontId="2" fillId="0" borderId="293" xfId="0" applyNumberFormat="1" applyFont="1" applyBorder="1" applyAlignment="1">
      <alignment horizontal="left" vertical="center" wrapText="1"/>
    </xf>
    <xf numFmtId="0" fontId="2" fillId="10" borderId="274" xfId="0" applyNumberFormat="1" applyFont="1" applyFill="1" applyBorder="1" applyAlignment="1">
      <alignment horizontal="left" vertical="center" wrapText="1"/>
    </xf>
    <xf numFmtId="0" fontId="15" fillId="10" borderId="293" xfId="0" applyNumberFormat="1" applyFont="1" applyFill="1" applyBorder="1" applyAlignment="1">
      <alignment horizontal="left" vertical="center" wrapText="1"/>
    </xf>
    <xf numFmtId="0" fontId="7" fillId="0" borderId="274" xfId="0" applyNumberFormat="1" applyFont="1" applyBorder="1" applyAlignment="1">
      <alignment horizontal="center" vertical="center" wrapText="1"/>
    </xf>
    <xf numFmtId="0" fontId="16" fillId="0" borderId="293" xfId="0" applyNumberFormat="1" applyFont="1" applyBorder="1" applyAlignment="1">
      <alignment horizontal="center" vertical="center" wrapText="1"/>
    </xf>
    <xf numFmtId="0" fontId="15" fillId="0" borderId="65" xfId="0" applyNumberFormat="1" applyFont="1" applyBorder="1" applyAlignment="1">
      <alignment horizontal="center" vertical="center" wrapText="1"/>
    </xf>
    <xf numFmtId="0" fontId="2" fillId="0" borderId="255" xfId="0" applyNumberFormat="1" applyFont="1" applyBorder="1" applyAlignment="1">
      <alignment horizontal="center" vertical="center" wrapText="1"/>
    </xf>
    <xf numFmtId="0" fontId="15" fillId="0" borderId="276" xfId="0" applyNumberFormat="1" applyFont="1" applyBorder="1" applyAlignment="1">
      <alignment horizontal="left" vertical="center" wrapText="1"/>
    </xf>
    <xf numFmtId="0" fontId="2" fillId="10" borderId="91" xfId="0" applyNumberFormat="1" applyFont="1" applyFill="1" applyBorder="1" applyAlignment="1">
      <alignment horizontal="left" vertical="center" wrapText="1"/>
    </xf>
    <xf numFmtId="0" fontId="15" fillId="10" borderId="248" xfId="0" applyNumberFormat="1" applyFont="1" applyFill="1" applyBorder="1" applyAlignment="1">
      <alignment horizontal="left" vertical="center" wrapText="1"/>
    </xf>
    <xf numFmtId="0" fontId="15" fillId="0" borderId="262" xfId="0" applyNumberFormat="1" applyFont="1" applyBorder="1" applyAlignment="1">
      <alignment horizontal="center" vertical="center" wrapText="1"/>
    </xf>
    <xf numFmtId="0" fontId="2" fillId="0" borderId="73" xfId="0" applyNumberFormat="1" applyFont="1" applyBorder="1" applyAlignment="1">
      <alignment horizontal="center" vertical="center" wrapText="1"/>
    </xf>
    <xf numFmtId="0" fontId="17" fillId="0" borderId="69" xfId="0" applyNumberFormat="1" applyFont="1" applyBorder="1" applyAlignment="1">
      <alignment horizontal="center" vertical="center" wrapText="1"/>
    </xf>
    <xf numFmtId="49" fontId="15" fillId="0" borderId="69" xfId="0" applyNumberFormat="1" applyFont="1" applyBorder="1" applyAlignment="1">
      <alignment horizontal="center" vertical="center" wrapText="1"/>
    </xf>
    <xf numFmtId="49" fontId="15" fillId="0" borderId="254" xfId="0" applyNumberFormat="1" applyFont="1" applyBorder="1" applyAlignment="1">
      <alignment horizontal="center" vertical="center" wrapText="1"/>
    </xf>
    <xf numFmtId="165" fontId="1" fillId="0" borderId="262" xfId="0" applyNumberFormat="1" applyFont="1" applyBorder="1" applyAlignment="1">
      <alignment horizontal="center" vertical="top"/>
    </xf>
    <xf numFmtId="165" fontId="1" fillId="0" borderId="82" xfId="0" applyNumberFormat="1" applyFont="1" applyBorder="1" applyAlignment="1">
      <alignment horizontal="center" vertical="top"/>
    </xf>
    <xf numFmtId="0" fontId="15" fillId="10" borderId="298" xfId="0" applyNumberFormat="1" applyFont="1" applyFill="1" applyBorder="1" applyAlignment="1">
      <alignment horizontal="left" vertical="center" wrapText="1"/>
    </xf>
    <xf numFmtId="0" fontId="15" fillId="10" borderId="0" xfId="0" applyNumberFormat="1" applyFont="1" applyFill="1" applyBorder="1" applyAlignment="1">
      <alignment horizontal="left" vertical="center" wrapText="1"/>
    </xf>
    <xf numFmtId="0" fontId="15" fillId="0" borderId="301" xfId="0" applyNumberFormat="1" applyFont="1" applyBorder="1" applyAlignment="1">
      <alignment horizontal="center" vertical="center" wrapText="1"/>
    </xf>
    <xf numFmtId="0" fontId="2" fillId="0" borderId="278" xfId="0" applyNumberFormat="1" applyFont="1" applyBorder="1" applyAlignment="1">
      <alignment horizontal="center" vertical="center" wrapText="1"/>
    </xf>
    <xf numFmtId="0" fontId="17" fillId="0" borderId="91" xfId="0" applyNumberFormat="1" applyFont="1" applyBorder="1" applyAlignment="1">
      <alignment horizontal="center" vertical="center" wrapText="1"/>
    </xf>
    <xf numFmtId="0" fontId="17" fillId="0" borderId="248" xfId="0" applyNumberFormat="1" applyFont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top"/>
    </xf>
    <xf numFmtId="165" fontId="9" fillId="2" borderId="247" xfId="0" applyNumberFormat="1" applyFont="1" applyFill="1" applyBorder="1" applyAlignment="1">
      <alignment horizontal="center" vertical="top"/>
    </xf>
    <xf numFmtId="0" fontId="2" fillId="0" borderId="72" xfId="0" applyNumberFormat="1" applyFont="1" applyBorder="1" applyAlignment="1">
      <alignment horizontal="center" vertical="center" wrapText="1"/>
    </xf>
    <xf numFmtId="0" fontId="15" fillId="0" borderId="254" xfId="0" applyNumberFormat="1" applyFont="1" applyBorder="1" applyAlignment="1">
      <alignment horizontal="left" vertical="center" wrapText="1"/>
    </xf>
    <xf numFmtId="0" fontId="2" fillId="0" borderId="254" xfId="0" applyNumberFormat="1" applyFont="1" applyBorder="1" applyAlignment="1">
      <alignment horizontal="left" vertical="center" wrapText="1"/>
    </xf>
    <xf numFmtId="0" fontId="2" fillId="10" borderId="254" xfId="0" applyNumberFormat="1" applyFont="1" applyFill="1" applyBorder="1" applyAlignment="1">
      <alignment horizontal="left" vertical="center" wrapText="1"/>
    </xf>
    <xf numFmtId="0" fontId="15" fillId="10" borderId="254" xfId="0" applyNumberFormat="1" applyFont="1" applyFill="1" applyBorder="1" applyAlignment="1">
      <alignment horizontal="left" vertical="center" wrapText="1"/>
    </xf>
    <xf numFmtId="0" fontId="17" fillId="0" borderId="74" xfId="0" applyNumberFormat="1" applyFont="1" applyBorder="1" applyAlignment="1">
      <alignment horizontal="center" vertical="center" wrapText="1"/>
    </xf>
    <xf numFmtId="0" fontId="17" fillId="0" borderId="75" xfId="0" applyNumberFormat="1" applyFont="1" applyBorder="1" applyAlignment="1">
      <alignment horizontal="center" vertical="center" wrapText="1"/>
    </xf>
    <xf numFmtId="49" fontId="17" fillId="0" borderId="262" xfId="0" applyNumberFormat="1" applyFont="1" applyBorder="1" applyAlignment="1">
      <alignment horizontal="center" vertical="center" wrapText="1"/>
    </xf>
    <xf numFmtId="49" fontId="17" fillId="0" borderId="76" xfId="0" applyNumberFormat="1" applyFont="1" applyBorder="1" applyAlignment="1">
      <alignment horizontal="center" vertical="center" wrapText="1"/>
    </xf>
    <xf numFmtId="165" fontId="1" fillId="0" borderId="288" xfId="0" applyNumberFormat="1" applyFont="1" applyBorder="1" applyAlignment="1">
      <alignment horizontal="center" vertical="top"/>
    </xf>
    <xf numFmtId="165" fontId="1" fillId="0" borderId="297" xfId="0" applyNumberFormat="1" applyFont="1" applyBorder="1" applyAlignment="1">
      <alignment horizontal="center" vertical="top"/>
    </xf>
    <xf numFmtId="0" fontId="17" fillId="0" borderId="284" xfId="0" applyNumberFormat="1" applyFont="1" applyBorder="1" applyAlignment="1">
      <alignment horizontal="center" vertical="center" wrapText="1"/>
    </xf>
    <xf numFmtId="49" fontId="17" fillId="0" borderId="284" xfId="0" applyNumberFormat="1" applyFont="1" applyBorder="1" applyAlignment="1">
      <alignment horizontal="center" vertical="center" wrapText="1"/>
    </xf>
    <xf numFmtId="49" fontId="17" fillId="0" borderId="293" xfId="0" applyNumberFormat="1" applyFont="1" applyBorder="1" applyAlignment="1">
      <alignment horizontal="center" vertical="center" wrapText="1"/>
    </xf>
    <xf numFmtId="0" fontId="16" fillId="0" borderId="317" xfId="0" applyNumberFormat="1" applyFont="1" applyBorder="1" applyAlignment="1">
      <alignment vertical="center" wrapText="1"/>
    </xf>
    <xf numFmtId="0" fontId="16" fillId="0" borderId="321" xfId="0" applyNumberFormat="1" applyFont="1" applyBorder="1" applyAlignment="1">
      <alignment vertical="center" wrapText="1"/>
    </xf>
    <xf numFmtId="172" fontId="19" fillId="4" borderId="311" xfId="0" applyNumberFormat="1" applyFont="1" applyFill="1" applyBorder="1" applyAlignment="1">
      <alignment horizontal="right" vertical="center"/>
    </xf>
    <xf numFmtId="172" fontId="19" fillId="4" borderId="296" xfId="0" applyNumberFormat="1" applyFont="1" applyFill="1" applyBorder="1" applyAlignment="1">
      <alignment horizontal="right" vertical="center"/>
    </xf>
    <xf numFmtId="0" fontId="12" fillId="0" borderId="0" xfId="0" applyNumberFormat="1" applyFont="1" applyAlignment="1">
      <alignment horizontal="center"/>
    </xf>
    <xf numFmtId="0" fontId="6" fillId="6" borderId="211" xfId="0" applyNumberFormat="1" applyFont="1" applyFill="1" applyBorder="1" applyAlignment="1">
      <alignment horizontal="left" wrapText="1"/>
    </xf>
    <xf numFmtId="0" fontId="6" fillId="6" borderId="212" xfId="0" applyNumberFormat="1" applyFont="1" applyFill="1" applyBorder="1" applyAlignment="1">
      <alignment horizontal="left" wrapText="1"/>
    </xf>
    <xf numFmtId="0" fontId="6" fillId="6" borderId="213" xfId="0" applyNumberFormat="1" applyFont="1" applyFill="1" applyBorder="1" applyAlignment="1">
      <alignment horizontal="left" wrapText="1"/>
    </xf>
    <xf numFmtId="0" fontId="6" fillId="6" borderId="214" xfId="0" applyNumberFormat="1" applyFont="1" applyFill="1" applyBorder="1" applyAlignment="1">
      <alignment horizontal="left" wrapText="1"/>
    </xf>
    <xf numFmtId="0" fontId="6" fillId="6" borderId="215" xfId="0" applyNumberFormat="1" applyFont="1" applyFill="1" applyBorder="1" applyAlignment="1">
      <alignment horizontal="left" wrapText="1"/>
    </xf>
    <xf numFmtId="0" fontId="6" fillId="6" borderId="216" xfId="0" applyNumberFormat="1" applyFont="1" applyFill="1" applyBorder="1" applyAlignment="1">
      <alignment horizontal="left" wrapText="1"/>
    </xf>
    <xf numFmtId="0" fontId="6" fillId="6" borderId="217" xfId="0" applyNumberFormat="1" applyFont="1" applyFill="1" applyBorder="1" applyAlignment="1">
      <alignment horizontal="left" wrapText="1"/>
    </xf>
    <xf numFmtId="0" fontId="6" fillId="6" borderId="218" xfId="0" applyNumberFormat="1" applyFont="1" applyFill="1" applyBorder="1" applyAlignment="1">
      <alignment horizontal="left" wrapText="1"/>
    </xf>
    <xf numFmtId="0" fontId="6" fillId="6" borderId="219" xfId="0" applyNumberFormat="1" applyFont="1" applyFill="1" applyBorder="1" applyAlignment="1">
      <alignment horizontal="left" wrapText="1"/>
    </xf>
    <xf numFmtId="0" fontId="6" fillId="6" borderId="220" xfId="0" applyNumberFormat="1" applyFont="1" applyFill="1" applyBorder="1" applyAlignment="1">
      <alignment horizontal="left" wrapText="1"/>
    </xf>
    <xf numFmtId="0" fontId="6" fillId="6" borderId="201" xfId="0" applyNumberFormat="1" applyFont="1" applyFill="1" applyBorder="1" applyAlignment="1">
      <alignment horizontal="left" wrapText="1"/>
    </xf>
    <xf numFmtId="0" fontId="6" fillId="6" borderId="202" xfId="0" applyNumberFormat="1" applyFont="1" applyFill="1" applyBorder="1" applyAlignment="1">
      <alignment horizontal="left" wrapText="1"/>
    </xf>
    <xf numFmtId="0" fontId="6" fillId="6" borderId="203" xfId="0" applyNumberFormat="1" applyFont="1" applyFill="1" applyBorder="1" applyAlignment="1">
      <alignment horizontal="left" wrapText="1"/>
    </xf>
    <xf numFmtId="0" fontId="6" fillId="6" borderId="204" xfId="0" applyNumberFormat="1" applyFont="1" applyFill="1" applyBorder="1" applyAlignment="1">
      <alignment horizontal="left" wrapText="1"/>
    </xf>
    <xf numFmtId="0" fontId="6" fillId="6" borderId="205" xfId="0" applyNumberFormat="1" applyFont="1" applyFill="1" applyBorder="1" applyAlignment="1">
      <alignment horizontal="left" wrapText="1"/>
    </xf>
    <xf numFmtId="0" fontId="6" fillId="6" borderId="206" xfId="0" applyNumberFormat="1" applyFont="1" applyFill="1" applyBorder="1" applyAlignment="1">
      <alignment horizontal="left" wrapText="1"/>
    </xf>
    <xf numFmtId="0" fontId="6" fillId="6" borderId="207" xfId="0" applyNumberFormat="1" applyFont="1" applyFill="1" applyBorder="1" applyAlignment="1">
      <alignment horizontal="left" wrapText="1"/>
    </xf>
    <xf numFmtId="0" fontId="6" fillId="6" borderId="208" xfId="0" applyNumberFormat="1" applyFont="1" applyFill="1" applyBorder="1" applyAlignment="1">
      <alignment horizontal="left" wrapText="1"/>
    </xf>
    <xf numFmtId="0" fontId="6" fillId="6" borderId="209" xfId="0" applyNumberFormat="1" applyFont="1" applyFill="1" applyBorder="1" applyAlignment="1">
      <alignment horizontal="left" wrapText="1"/>
    </xf>
    <xf numFmtId="0" fontId="6" fillId="6" borderId="210" xfId="0" applyNumberFormat="1" applyFont="1" applyFill="1" applyBorder="1" applyAlignment="1">
      <alignment horizontal="left" wrapText="1"/>
    </xf>
    <xf numFmtId="49" fontId="17" fillId="0" borderId="274" xfId="0" applyNumberFormat="1" applyFont="1" applyBorder="1" applyAlignment="1">
      <alignment horizontal="center" vertical="center" wrapText="1"/>
    </xf>
    <xf numFmtId="49" fontId="17" fillId="0" borderId="254" xfId="0" applyNumberFormat="1" applyFont="1" applyBorder="1" applyAlignment="1">
      <alignment horizontal="center" vertical="center" wrapText="1"/>
    </xf>
    <xf numFmtId="0" fontId="6" fillId="0" borderId="187" xfId="0" applyNumberFormat="1" applyFont="1" applyBorder="1" applyAlignment="1">
      <alignment horizontal="center" vertical="center" wrapText="1"/>
    </xf>
    <xf numFmtId="0" fontId="6" fillId="0" borderId="188" xfId="0" applyNumberFormat="1" applyFont="1" applyBorder="1" applyAlignment="1">
      <alignment horizontal="center" vertical="center" wrapText="1"/>
    </xf>
    <xf numFmtId="0" fontId="6" fillId="0" borderId="189" xfId="0" applyNumberFormat="1" applyFont="1" applyBorder="1" applyAlignment="1">
      <alignment horizontal="center" vertical="center" wrapText="1"/>
    </xf>
    <xf numFmtId="0" fontId="6" fillId="0" borderId="190" xfId="0" applyNumberFormat="1" applyFont="1" applyBorder="1" applyAlignment="1">
      <alignment horizontal="center" vertical="center" wrapText="1"/>
    </xf>
    <xf numFmtId="0" fontId="6" fillId="0" borderId="191" xfId="0" applyNumberFormat="1" applyFont="1" applyBorder="1" applyAlignment="1">
      <alignment horizontal="center" vertical="center" wrapText="1"/>
    </xf>
    <xf numFmtId="0" fontId="6" fillId="0" borderId="192" xfId="0" applyNumberFormat="1" applyFont="1" applyBorder="1" applyAlignment="1">
      <alignment horizontal="center" vertical="center" wrapText="1"/>
    </xf>
    <xf numFmtId="0" fontId="6" fillId="0" borderId="193" xfId="0" applyNumberFormat="1" applyFont="1" applyBorder="1" applyAlignment="1">
      <alignment horizontal="center" vertical="center" wrapText="1"/>
    </xf>
    <xf numFmtId="0" fontId="6" fillId="0" borderId="194" xfId="0" applyNumberFormat="1" applyFont="1" applyBorder="1" applyAlignment="1">
      <alignment horizontal="center" vertical="center" wrapText="1"/>
    </xf>
    <xf numFmtId="0" fontId="6" fillId="0" borderId="195" xfId="0" applyNumberFormat="1" applyFont="1" applyBorder="1" applyAlignment="1">
      <alignment horizontal="center" vertical="center" wrapText="1"/>
    </xf>
    <xf numFmtId="0" fontId="6" fillId="0" borderId="196" xfId="0" applyNumberFormat="1" applyFont="1" applyBorder="1" applyAlignment="1">
      <alignment horizontal="center" vertical="center" wrapText="1"/>
    </xf>
    <xf numFmtId="0" fontId="6" fillId="0" borderId="197" xfId="0" applyNumberFormat="1" applyFont="1" applyBorder="1" applyAlignment="1">
      <alignment horizontal="center" vertical="center" wrapText="1"/>
    </xf>
    <xf numFmtId="0" fontId="6" fillId="0" borderId="198" xfId="0" applyNumberFormat="1" applyFont="1" applyBorder="1" applyAlignment="1">
      <alignment horizontal="center" vertical="center" wrapText="1"/>
    </xf>
    <xf numFmtId="0" fontId="6" fillId="0" borderId="199" xfId="0" applyNumberFormat="1" applyFont="1" applyBorder="1" applyAlignment="1">
      <alignment horizontal="center" vertical="center" wrapText="1"/>
    </xf>
    <xf numFmtId="0" fontId="7" fillId="0" borderId="254" xfId="0" applyNumberFormat="1" applyFont="1" applyBorder="1" applyAlignment="1">
      <alignment horizontal="center" vertical="center" wrapText="1"/>
    </xf>
    <xf numFmtId="0" fontId="6" fillId="10" borderId="308" xfId="0" applyNumberFormat="1" applyFont="1" applyFill="1" applyBorder="1" applyAlignment="1">
      <alignment horizontal="left" vertical="top" wrapText="1"/>
    </xf>
    <xf numFmtId="0" fontId="6" fillId="10" borderId="309" xfId="0" applyNumberFormat="1" applyFont="1" applyFill="1" applyBorder="1" applyAlignment="1">
      <alignment horizontal="left" vertical="top" wrapText="1"/>
    </xf>
    <xf numFmtId="0" fontId="6" fillId="10" borderId="310" xfId="0" applyNumberFormat="1" applyFont="1" applyFill="1" applyBorder="1" applyAlignment="1">
      <alignment horizontal="left" vertical="top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23" xfId="0" applyNumberFormat="1" applyFont="1" applyFill="1" applyBorder="1" applyAlignment="1">
      <alignment horizontal="center" vertical="center" wrapText="1"/>
    </xf>
    <xf numFmtId="0" fontId="6" fillId="10" borderId="283" xfId="0" applyNumberFormat="1" applyFont="1" applyFill="1" applyBorder="1" applyAlignment="1">
      <alignment horizontal="left" vertical="center" wrapText="1"/>
    </xf>
    <xf numFmtId="0" fontId="2" fillId="10" borderId="292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21" xfId="0" applyNumberFormat="1" applyFont="1" applyFill="1" applyBorder="1" applyAlignment="1">
      <alignment horizontal="center" vertical="top" wrapText="1"/>
    </xf>
    <xf numFmtId="0" fontId="6" fillId="6" borderId="280" xfId="0" applyNumberFormat="1" applyFont="1" applyFill="1" applyBorder="1" applyAlignment="1">
      <alignment horizontal="left" wrapText="1"/>
    </xf>
    <xf numFmtId="0" fontId="6" fillId="6" borderId="327" xfId="0" applyNumberFormat="1" applyFont="1" applyFill="1" applyBorder="1" applyAlignment="1">
      <alignment horizontal="left" wrapText="1"/>
    </xf>
    <xf numFmtId="0" fontId="6" fillId="6" borderId="65" xfId="0" applyNumberFormat="1" applyFont="1" applyFill="1" applyBorder="1" applyAlignment="1">
      <alignment horizontal="left" wrapText="1"/>
    </xf>
    <xf numFmtId="0" fontId="6" fillId="6" borderId="298" xfId="0" applyNumberFormat="1" applyFont="1" applyFill="1" applyBorder="1" applyAlignment="1">
      <alignment horizontal="left" wrapText="1"/>
    </xf>
    <xf numFmtId="0" fontId="2" fillId="2" borderId="17" xfId="0" applyNumberFormat="1" applyFont="1" applyFill="1" applyBorder="1" applyAlignment="1">
      <alignment horizontal="center" vertical="center" wrapText="1"/>
    </xf>
    <xf numFmtId="0" fontId="2" fillId="2" borderId="18" xfId="0" applyNumberFormat="1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horizontal="center" vertical="center" wrapText="1"/>
    </xf>
    <xf numFmtId="0" fontId="2" fillId="2" borderId="20" xfId="0" applyNumberFormat="1" applyFont="1" applyFill="1" applyBorder="1" applyAlignment="1">
      <alignment horizontal="center" vertical="center" wrapText="1"/>
    </xf>
    <xf numFmtId="0" fontId="6" fillId="0" borderId="69" xfId="0" applyNumberFormat="1" applyFont="1" applyBorder="1" applyAlignment="1">
      <alignment horizontal="center" vertical="top" wrapText="1"/>
    </xf>
    <xf numFmtId="0" fontId="6" fillId="0" borderId="298" xfId="0" applyNumberFormat="1" applyFont="1" applyBorder="1" applyAlignment="1">
      <alignment horizontal="center" vertical="top" wrapText="1"/>
    </xf>
    <xf numFmtId="0" fontId="6" fillId="0" borderId="156" xfId="0" applyNumberFormat="1" applyFont="1" applyBorder="1" applyAlignment="1">
      <alignment horizontal="center" vertical="top" wrapText="1"/>
    </xf>
    <xf numFmtId="0" fontId="6" fillId="6" borderId="146" xfId="0" applyNumberFormat="1" applyFont="1" applyFill="1" applyBorder="1" applyAlignment="1">
      <alignment horizontal="left" wrapText="1"/>
    </xf>
    <xf numFmtId="0" fontId="6" fillId="6" borderId="147" xfId="0" applyNumberFormat="1" applyFont="1" applyFill="1" applyBorder="1" applyAlignment="1">
      <alignment horizontal="left" wrapText="1"/>
    </xf>
    <xf numFmtId="0" fontId="6" fillId="6" borderId="148" xfId="0" applyNumberFormat="1" applyFont="1" applyFill="1" applyBorder="1" applyAlignment="1">
      <alignment horizontal="left" wrapText="1"/>
    </xf>
    <xf numFmtId="0" fontId="6" fillId="6" borderId="149" xfId="0" applyNumberFormat="1" applyFont="1" applyFill="1" applyBorder="1" applyAlignment="1">
      <alignment horizontal="left" wrapText="1"/>
    </xf>
    <xf numFmtId="0" fontId="6" fillId="6" borderId="150" xfId="0" applyNumberFormat="1" applyFont="1" applyFill="1" applyBorder="1" applyAlignment="1">
      <alignment horizontal="left" wrapText="1"/>
    </xf>
    <xf numFmtId="0" fontId="6" fillId="6" borderId="151" xfId="0" applyNumberFormat="1" applyFont="1" applyFill="1" applyBorder="1" applyAlignment="1">
      <alignment horizontal="left" wrapText="1"/>
    </xf>
    <xf numFmtId="0" fontId="6" fillId="6" borderId="152" xfId="0" applyNumberFormat="1" applyFont="1" applyFill="1" applyBorder="1" applyAlignment="1">
      <alignment horizontal="left" wrapText="1"/>
    </xf>
    <xf numFmtId="0" fontId="6" fillId="6" borderId="153" xfId="0" applyNumberFormat="1" applyFont="1" applyFill="1" applyBorder="1" applyAlignment="1">
      <alignment horizontal="left" wrapText="1"/>
    </xf>
    <xf numFmtId="0" fontId="6" fillId="6" borderId="154" xfId="0" applyNumberFormat="1" applyFont="1" applyFill="1" applyBorder="1" applyAlignment="1">
      <alignment horizontal="left" wrapText="1"/>
    </xf>
    <xf numFmtId="0" fontId="6" fillId="6" borderId="155" xfId="0" applyNumberFormat="1" applyFont="1" applyFill="1" applyBorder="1" applyAlignment="1">
      <alignment horizontal="left" wrapText="1"/>
    </xf>
    <xf numFmtId="0" fontId="4" fillId="2" borderId="0" xfId="0" applyNumberFormat="1" applyFont="1" applyFill="1" applyAlignment="1">
      <alignment horizontal="center" wrapText="1"/>
    </xf>
    <xf numFmtId="0" fontId="4" fillId="2" borderId="0" xfId="0" applyNumberFormat="1" applyFont="1" applyFill="1" applyAlignment="1">
      <alignment horizontal="center"/>
    </xf>
    <xf numFmtId="0" fontId="6" fillId="2" borderId="7" xfId="0" applyNumberFormat="1" applyFont="1" applyFill="1" applyBorder="1" applyAlignment="1">
      <alignment horizontal="center" vertical="top" wrapText="1"/>
    </xf>
    <xf numFmtId="0" fontId="6" fillId="2" borderId="33" xfId="0" applyNumberFormat="1" applyFont="1" applyFill="1" applyBorder="1" applyAlignment="1">
      <alignment horizontal="center" vertical="top" wrapText="1"/>
    </xf>
    <xf numFmtId="0" fontId="6" fillId="2" borderId="34" xfId="0" applyNumberFormat="1" applyFont="1" applyFill="1" applyBorder="1" applyAlignment="1">
      <alignment horizontal="center" vertical="top" wrapText="1"/>
    </xf>
    <xf numFmtId="0" fontId="6" fillId="2" borderId="35" xfId="0" applyNumberFormat="1" applyFont="1" applyFill="1" applyBorder="1" applyAlignment="1">
      <alignment horizontal="center" vertical="top" wrapText="1"/>
    </xf>
    <xf numFmtId="0" fontId="6" fillId="2" borderId="36" xfId="0" applyNumberFormat="1" applyFont="1" applyFill="1" applyBorder="1" applyAlignment="1">
      <alignment horizontal="center" vertical="top" wrapText="1"/>
    </xf>
    <xf numFmtId="0" fontId="6" fillId="2" borderId="37" xfId="0" applyNumberFormat="1" applyFont="1" applyFill="1" applyBorder="1" applyAlignment="1">
      <alignment horizontal="center" vertical="top" wrapText="1"/>
    </xf>
    <xf numFmtId="0" fontId="6" fillId="2" borderId="38" xfId="0" applyNumberFormat="1" applyFont="1" applyFill="1" applyBorder="1" applyAlignment="1">
      <alignment horizontal="center" vertical="top" wrapText="1"/>
    </xf>
    <xf numFmtId="0" fontId="6" fillId="2" borderId="39" xfId="0" applyNumberFormat="1" applyFont="1" applyFill="1" applyBorder="1" applyAlignment="1">
      <alignment horizontal="center" vertical="top" wrapText="1"/>
    </xf>
    <xf numFmtId="0" fontId="6" fillId="2" borderId="40" xfId="0" applyNumberFormat="1" applyFont="1" applyFill="1" applyBorder="1" applyAlignment="1">
      <alignment horizontal="center" vertical="top" wrapText="1"/>
    </xf>
    <xf numFmtId="0" fontId="6" fillId="2" borderId="41" xfId="0" applyNumberFormat="1" applyFont="1" applyFill="1" applyBorder="1" applyAlignment="1">
      <alignment horizontal="center" vertical="top" wrapText="1"/>
    </xf>
    <xf numFmtId="0" fontId="6" fillId="2" borderId="42" xfId="0" applyNumberFormat="1" applyFont="1" applyFill="1" applyBorder="1" applyAlignment="1">
      <alignment horizontal="center" vertical="top" wrapText="1"/>
    </xf>
    <xf numFmtId="0" fontId="6" fillId="2" borderId="43" xfId="0" applyNumberFormat="1" applyFont="1" applyFill="1" applyBorder="1" applyAlignment="1">
      <alignment horizontal="center" vertical="top" wrapText="1"/>
    </xf>
    <xf numFmtId="0" fontId="6" fillId="2" borderId="44" xfId="0" applyNumberFormat="1" applyFont="1" applyFill="1" applyBorder="1" applyAlignment="1">
      <alignment horizontal="center" vertical="top" wrapText="1"/>
    </xf>
    <xf numFmtId="0" fontId="6" fillId="2" borderId="45" xfId="0" applyNumberFormat="1" applyFont="1" applyFill="1" applyBorder="1" applyAlignment="1">
      <alignment horizontal="center" vertical="top" wrapText="1"/>
    </xf>
    <xf numFmtId="0" fontId="6" fillId="2" borderId="46" xfId="0" applyNumberFormat="1" applyFont="1" applyFill="1" applyBorder="1" applyAlignment="1">
      <alignment horizontal="center" vertical="top" wrapText="1"/>
    </xf>
    <xf numFmtId="0" fontId="6" fillId="2" borderId="47" xfId="0" applyNumberFormat="1" applyFont="1" applyFill="1" applyBorder="1" applyAlignment="1">
      <alignment horizontal="center" vertical="top" wrapText="1"/>
    </xf>
    <xf numFmtId="0" fontId="6" fillId="2" borderId="48" xfId="0" applyNumberFormat="1" applyFont="1" applyFill="1" applyBorder="1" applyAlignment="1">
      <alignment horizontal="center" vertical="top" wrapText="1"/>
    </xf>
    <xf numFmtId="0" fontId="6" fillId="2" borderId="49" xfId="0" applyNumberFormat="1" applyFont="1" applyFill="1" applyBorder="1" applyAlignment="1">
      <alignment horizontal="center" vertical="top" wrapText="1"/>
    </xf>
    <xf numFmtId="0" fontId="6" fillId="2" borderId="50" xfId="0" applyNumberFormat="1" applyFont="1" applyFill="1" applyBorder="1" applyAlignment="1">
      <alignment horizontal="center" vertical="top" wrapText="1"/>
    </xf>
    <xf numFmtId="0" fontId="6" fillId="2" borderId="51" xfId="0" applyNumberFormat="1" applyFont="1" applyFill="1" applyBorder="1" applyAlignment="1">
      <alignment horizontal="center" vertical="top" wrapText="1"/>
    </xf>
    <xf numFmtId="0" fontId="6" fillId="2" borderId="52" xfId="0" applyNumberFormat="1" applyFont="1" applyFill="1" applyBorder="1" applyAlignment="1">
      <alignment horizontal="center" vertical="top" wrapText="1"/>
    </xf>
    <xf numFmtId="0" fontId="6" fillId="2" borderId="53" xfId="0" applyNumberFormat="1" applyFont="1" applyFill="1" applyBorder="1" applyAlignment="1">
      <alignment horizontal="center" vertical="top" wrapText="1"/>
    </xf>
    <xf numFmtId="0" fontId="6" fillId="2" borderId="54" xfId="0" applyNumberFormat="1" applyFont="1" applyFill="1" applyBorder="1" applyAlignment="1">
      <alignment horizontal="center" vertical="top" wrapText="1"/>
    </xf>
    <xf numFmtId="0" fontId="6" fillId="2" borderId="55" xfId="0" applyNumberFormat="1" applyFont="1" applyFill="1" applyBorder="1" applyAlignment="1">
      <alignment horizontal="center" vertical="top" wrapText="1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15" xfId="0" applyNumberFormat="1" applyFont="1" applyFill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center" vertical="center"/>
    </xf>
    <xf numFmtId="0" fontId="2" fillId="3" borderId="13" xfId="0" applyNumberFormat="1" applyFont="1" applyFill="1" applyBorder="1" applyAlignment="1">
      <alignment horizontal="center" vertical="center"/>
    </xf>
    <xf numFmtId="0" fontId="2" fillId="3" borderId="14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top" wrapText="1"/>
    </xf>
    <xf numFmtId="0" fontId="6" fillId="0" borderId="112" xfId="0" applyNumberFormat="1" applyFont="1" applyBorder="1" applyAlignment="1">
      <alignment horizontal="center" vertical="top" wrapText="1"/>
    </xf>
    <xf numFmtId="0" fontId="6" fillId="0" borderId="113" xfId="0" applyNumberFormat="1" applyFont="1" applyBorder="1" applyAlignment="1">
      <alignment horizontal="center" vertical="top" wrapText="1"/>
    </xf>
    <xf numFmtId="0" fontId="6" fillId="0" borderId="114" xfId="0" applyNumberFormat="1" applyFont="1" applyBorder="1" applyAlignment="1">
      <alignment horizontal="center" vertical="top" wrapText="1"/>
    </xf>
    <xf numFmtId="0" fontId="6" fillId="0" borderId="115" xfId="0" applyNumberFormat="1" applyFont="1" applyBorder="1" applyAlignment="1">
      <alignment horizontal="center" vertical="top" wrapText="1"/>
    </xf>
    <xf numFmtId="0" fontId="6" fillId="0" borderId="116" xfId="0" applyNumberFormat="1" applyFont="1" applyBorder="1" applyAlignment="1">
      <alignment horizontal="center" vertical="top" wrapText="1"/>
    </xf>
    <xf numFmtId="0" fontId="6" fillId="0" borderId="117" xfId="0" applyNumberFormat="1" applyFont="1" applyBorder="1" applyAlignment="1">
      <alignment horizontal="center" vertical="top" wrapText="1"/>
    </xf>
    <xf numFmtId="0" fontId="6" fillId="0" borderId="118" xfId="0" applyNumberFormat="1" applyFont="1" applyBorder="1" applyAlignment="1">
      <alignment horizontal="center" vertical="top" wrapText="1"/>
    </xf>
    <xf numFmtId="0" fontId="6" fillId="0" borderId="119" xfId="0" applyNumberFormat="1" applyFont="1" applyBorder="1" applyAlignment="1">
      <alignment horizontal="center" vertical="top" wrapText="1"/>
    </xf>
    <xf numFmtId="0" fontId="6" fillId="0" borderId="120" xfId="0" applyNumberFormat="1" applyFont="1" applyBorder="1" applyAlignment="1">
      <alignment horizontal="center" vertical="top" wrapText="1"/>
    </xf>
    <xf numFmtId="0" fontId="6" fillId="0" borderId="121" xfId="0" applyNumberFormat="1" applyFont="1" applyBorder="1" applyAlignment="1">
      <alignment horizontal="center" vertical="top" wrapText="1"/>
    </xf>
    <xf numFmtId="0" fontId="6" fillId="0" borderId="122" xfId="0" applyNumberFormat="1" applyFont="1" applyBorder="1" applyAlignment="1">
      <alignment horizontal="center" vertical="top" wrapText="1"/>
    </xf>
    <xf numFmtId="0" fontId="6" fillId="0" borderId="123" xfId="0" applyNumberFormat="1" applyFont="1" applyBorder="1" applyAlignment="1">
      <alignment horizontal="center" vertical="top" wrapText="1"/>
    </xf>
    <xf numFmtId="0" fontId="6" fillId="0" borderId="124" xfId="0" applyNumberFormat="1" applyFont="1" applyBorder="1" applyAlignment="1">
      <alignment horizontal="center" vertical="top" wrapText="1"/>
    </xf>
    <xf numFmtId="0" fontId="6" fillId="0" borderId="125" xfId="0" applyNumberFormat="1" applyFont="1" applyBorder="1" applyAlignment="1">
      <alignment horizontal="center" vertical="top" wrapText="1"/>
    </xf>
    <xf numFmtId="0" fontId="6" fillId="0" borderId="126" xfId="0" applyNumberFormat="1" applyFont="1" applyBorder="1" applyAlignment="1">
      <alignment horizontal="center" vertical="top" wrapText="1"/>
    </xf>
    <xf numFmtId="0" fontId="6" fillId="0" borderId="127" xfId="0" applyNumberFormat="1" applyFont="1" applyBorder="1" applyAlignment="1">
      <alignment horizontal="center" vertical="top" wrapText="1"/>
    </xf>
    <xf numFmtId="0" fontId="6" fillId="0" borderId="128" xfId="0" applyNumberFormat="1" applyFont="1" applyBorder="1" applyAlignment="1">
      <alignment horizontal="center" vertical="top" wrapText="1"/>
    </xf>
    <xf numFmtId="0" fontId="6" fillId="0" borderId="129" xfId="0" applyNumberFormat="1" applyFont="1" applyBorder="1" applyAlignment="1">
      <alignment horizontal="center" vertical="top" wrapText="1"/>
    </xf>
    <xf numFmtId="0" fontId="6" fillId="0" borderId="130" xfId="0" applyNumberFormat="1" applyFont="1" applyBorder="1" applyAlignment="1">
      <alignment horizontal="center" vertical="top" wrapText="1"/>
    </xf>
    <xf numFmtId="0" fontId="6" fillId="0" borderId="131" xfId="0" applyNumberFormat="1" applyFont="1" applyBorder="1" applyAlignment="1">
      <alignment horizontal="center" vertical="top" wrapText="1"/>
    </xf>
    <xf numFmtId="0" fontId="6" fillId="0" borderId="132" xfId="0" applyNumberFormat="1" applyFont="1" applyBorder="1" applyAlignment="1">
      <alignment horizontal="center" vertical="top" wrapText="1"/>
    </xf>
    <xf numFmtId="0" fontId="6" fillId="0" borderId="133" xfId="0" applyNumberFormat="1" applyFont="1" applyBorder="1" applyAlignment="1">
      <alignment horizontal="center" vertical="top" wrapText="1"/>
    </xf>
    <xf numFmtId="0" fontId="6" fillId="0" borderId="134" xfId="0" applyNumberFormat="1" applyFont="1" applyBorder="1" applyAlignment="1">
      <alignment horizontal="center" vertical="top" wrapText="1"/>
    </xf>
    <xf numFmtId="0" fontId="6" fillId="0" borderId="135" xfId="0" applyNumberFormat="1" applyFont="1" applyBorder="1" applyAlignment="1">
      <alignment horizontal="center" vertical="top" wrapText="1"/>
    </xf>
    <xf numFmtId="0" fontId="6" fillId="6" borderId="102" xfId="0" applyNumberFormat="1" applyFont="1" applyFill="1" applyBorder="1" applyAlignment="1">
      <alignment horizontal="left" wrapText="1"/>
    </xf>
    <xf numFmtId="0" fontId="6" fillId="6" borderId="103" xfId="0" applyNumberFormat="1" applyFont="1" applyFill="1" applyBorder="1" applyAlignment="1">
      <alignment horizontal="left" wrapText="1"/>
    </xf>
    <xf numFmtId="0" fontId="6" fillId="6" borderId="104" xfId="0" applyNumberFormat="1" applyFont="1" applyFill="1" applyBorder="1" applyAlignment="1">
      <alignment horizontal="left" wrapText="1"/>
    </xf>
    <xf numFmtId="0" fontId="6" fillId="6" borderId="105" xfId="0" applyNumberFormat="1" applyFont="1" applyFill="1" applyBorder="1" applyAlignment="1">
      <alignment horizontal="left" wrapText="1"/>
    </xf>
    <xf numFmtId="0" fontId="6" fillId="6" borderId="106" xfId="0" applyNumberFormat="1" applyFont="1" applyFill="1" applyBorder="1" applyAlignment="1">
      <alignment horizontal="left" wrapText="1"/>
    </xf>
    <xf numFmtId="0" fontId="6" fillId="6" borderId="107" xfId="0" applyNumberFormat="1" applyFont="1" applyFill="1" applyBorder="1" applyAlignment="1">
      <alignment horizontal="left" wrapText="1"/>
    </xf>
    <xf numFmtId="0" fontId="6" fillId="6" borderId="108" xfId="0" applyNumberFormat="1" applyFont="1" applyFill="1" applyBorder="1" applyAlignment="1">
      <alignment horizontal="left" wrapText="1"/>
    </xf>
    <xf numFmtId="0" fontId="6" fillId="6" borderId="109" xfId="0" applyNumberFormat="1" applyFont="1" applyFill="1" applyBorder="1" applyAlignment="1">
      <alignment horizontal="left" wrapText="1"/>
    </xf>
    <xf numFmtId="0" fontId="6" fillId="6" borderId="110" xfId="0" applyNumberFormat="1" applyFont="1" applyFill="1" applyBorder="1" applyAlignment="1">
      <alignment horizontal="left" wrapText="1"/>
    </xf>
    <xf numFmtId="0" fontId="6" fillId="6" borderId="111" xfId="0" applyNumberFormat="1" applyFont="1" applyFill="1" applyBorder="1" applyAlignment="1">
      <alignment horizontal="left" wrapText="1"/>
    </xf>
    <xf numFmtId="0" fontId="6" fillId="6" borderId="92" xfId="0" applyNumberFormat="1" applyFont="1" applyFill="1" applyBorder="1" applyAlignment="1">
      <alignment horizontal="left" wrapText="1"/>
    </xf>
    <xf numFmtId="0" fontId="6" fillId="6" borderId="93" xfId="0" applyNumberFormat="1" applyFont="1" applyFill="1" applyBorder="1" applyAlignment="1">
      <alignment horizontal="left" wrapText="1"/>
    </xf>
    <xf numFmtId="0" fontId="6" fillId="6" borderId="94" xfId="0" applyNumberFormat="1" applyFont="1" applyFill="1" applyBorder="1" applyAlignment="1">
      <alignment horizontal="left" wrapText="1"/>
    </xf>
    <xf numFmtId="0" fontId="6" fillId="6" borderId="95" xfId="0" applyNumberFormat="1" applyFont="1" applyFill="1" applyBorder="1" applyAlignment="1">
      <alignment horizontal="left" wrapText="1"/>
    </xf>
    <xf numFmtId="0" fontId="6" fillId="6" borderId="96" xfId="0" applyNumberFormat="1" applyFont="1" applyFill="1" applyBorder="1" applyAlignment="1">
      <alignment horizontal="left" wrapText="1"/>
    </xf>
    <xf numFmtId="0" fontId="6" fillId="6" borderId="97" xfId="0" applyNumberFormat="1" applyFont="1" applyFill="1" applyBorder="1" applyAlignment="1">
      <alignment horizontal="left" wrapText="1"/>
    </xf>
    <xf numFmtId="0" fontId="6" fillId="6" borderId="98" xfId="0" applyNumberFormat="1" applyFont="1" applyFill="1" applyBorder="1" applyAlignment="1">
      <alignment horizontal="left" wrapText="1"/>
    </xf>
    <xf numFmtId="0" fontId="6" fillId="6" borderId="99" xfId="0" applyNumberFormat="1" applyFont="1" applyFill="1" applyBorder="1" applyAlignment="1">
      <alignment horizontal="left" wrapText="1"/>
    </xf>
    <xf numFmtId="0" fontId="6" fillId="6" borderId="100" xfId="0" applyNumberFormat="1" applyFont="1" applyFill="1" applyBorder="1" applyAlignment="1">
      <alignment horizontal="left" wrapText="1"/>
    </xf>
    <xf numFmtId="0" fontId="6" fillId="6" borderId="101" xfId="0" applyNumberFormat="1" applyFont="1" applyFill="1" applyBorder="1" applyAlignment="1">
      <alignment horizontal="left" wrapText="1"/>
    </xf>
    <xf numFmtId="0" fontId="6" fillId="0" borderId="262" xfId="0" applyNumberFormat="1" applyFont="1" applyBorder="1" applyAlignment="1">
      <alignment horizontal="center" wrapText="1"/>
    </xf>
    <xf numFmtId="0" fontId="6" fillId="0" borderId="263" xfId="0" applyNumberFormat="1" applyFont="1" applyBorder="1" applyAlignment="1">
      <alignment horizontal="center" wrapText="1"/>
    </xf>
    <xf numFmtId="0" fontId="6" fillId="0" borderId="90" xfId="0" applyNumberFormat="1" applyFont="1" applyBorder="1" applyAlignment="1">
      <alignment horizontal="center" wrapText="1"/>
    </xf>
    <xf numFmtId="0" fontId="2" fillId="3" borderId="9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2" fillId="0" borderId="332" xfId="0" applyNumberFormat="1" applyFont="1" applyBorder="1" applyAlignment="1">
      <alignment horizontal="center" vertical="center" wrapText="1"/>
    </xf>
    <xf numFmtId="0" fontId="2" fillId="0" borderId="310" xfId="0" applyNumberFormat="1" applyFont="1" applyBorder="1" applyAlignment="1">
      <alignment horizontal="center" vertical="center" wrapText="1"/>
    </xf>
    <xf numFmtId="0" fontId="15" fillId="0" borderId="284" xfId="0" applyNumberFormat="1" applyFont="1" applyBorder="1" applyAlignment="1">
      <alignment horizontal="center" vertical="center" wrapText="1"/>
    </xf>
    <xf numFmtId="0" fontId="2" fillId="0" borderId="65" xfId="0" applyNumberFormat="1" applyFont="1" applyBorder="1" applyAlignment="1">
      <alignment horizontal="center" vertical="center" wrapText="1"/>
    </xf>
    <xf numFmtId="0" fontId="6" fillId="10" borderId="91" xfId="0" applyNumberFormat="1" applyFont="1" applyFill="1" applyBorder="1" applyAlignment="1">
      <alignment horizontal="left" vertical="center" wrapText="1"/>
    </xf>
    <xf numFmtId="0" fontId="2" fillId="0" borderId="254" xfId="0" applyNumberFormat="1" applyFont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top" wrapText="1"/>
    </xf>
    <xf numFmtId="0" fontId="5" fillId="2" borderId="26" xfId="0" applyNumberFormat="1" applyFont="1" applyFill="1" applyBorder="1" applyAlignment="1">
      <alignment horizontal="center" vertical="top" wrapText="1"/>
    </xf>
    <xf numFmtId="0" fontId="5" fillId="2" borderId="32" xfId="0" applyNumberFormat="1" applyFont="1" applyFill="1" applyBorder="1" applyAlignment="1">
      <alignment horizontal="center" vertical="top" wrapText="1"/>
    </xf>
    <xf numFmtId="0" fontId="5" fillId="2" borderId="56" xfId="0" applyNumberFormat="1" applyFont="1" applyFill="1" applyBorder="1" applyAlignment="1">
      <alignment horizontal="center" vertical="top" wrapText="1"/>
    </xf>
    <xf numFmtId="165" fontId="9" fillId="2" borderId="288" xfId="0" applyNumberFormat="1" applyFont="1" applyFill="1" applyBorder="1" applyAlignment="1">
      <alignment horizontal="center" vertical="top"/>
    </xf>
    <xf numFmtId="165" fontId="9" fillId="2" borderId="290" xfId="0" applyNumberFormat="1" applyFont="1" applyFill="1" applyBorder="1" applyAlignment="1">
      <alignment horizontal="center" vertical="top"/>
    </xf>
    <xf numFmtId="49" fontId="2" fillId="0" borderId="274" xfId="0" applyNumberFormat="1" applyFont="1" applyBorder="1" applyAlignment="1">
      <alignment horizontal="center" vertical="center" wrapText="1"/>
    </xf>
    <xf numFmtId="0" fontId="2" fillId="0" borderId="69" xfId="0" applyNumberFormat="1" applyFont="1" applyBorder="1" applyAlignment="1">
      <alignment horizontal="center" vertical="center" wrapText="1"/>
    </xf>
    <xf numFmtId="49" fontId="2" fillId="0" borderId="69" xfId="0" applyNumberFormat="1" applyFont="1" applyBorder="1" applyAlignment="1">
      <alignment horizontal="center" vertical="center" wrapText="1"/>
    </xf>
    <xf numFmtId="0" fontId="7" fillId="0" borderId="69" xfId="0" applyNumberFormat="1" applyFont="1" applyBorder="1" applyAlignment="1">
      <alignment horizontal="center" vertical="center" wrapText="1"/>
    </xf>
    <xf numFmtId="0" fontId="2" fillId="10" borderId="283" xfId="0" applyNumberFormat="1" applyFont="1" applyFill="1" applyBorder="1" applyAlignment="1">
      <alignment horizontal="left" vertical="center" wrapText="1"/>
    </xf>
    <xf numFmtId="0" fontId="2" fillId="10" borderId="248" xfId="0" applyNumberFormat="1" applyFont="1" applyFill="1" applyBorder="1" applyAlignment="1">
      <alignment horizontal="left" vertical="center" wrapText="1"/>
    </xf>
    <xf numFmtId="165" fontId="9" fillId="2" borderId="297" xfId="0" applyNumberFormat="1" applyFont="1" applyFill="1" applyBorder="1" applyAlignment="1">
      <alignment horizontal="center" vertical="top"/>
    </xf>
    <xf numFmtId="0" fontId="22" fillId="10" borderId="283" xfId="0" applyNumberFormat="1" applyFont="1" applyFill="1" applyBorder="1" applyAlignment="1">
      <alignment horizontal="left" vertical="center" wrapText="1"/>
    </xf>
    <xf numFmtId="0" fontId="15" fillId="10" borderId="292" xfId="0" applyNumberFormat="1" applyFont="1" applyFill="1" applyBorder="1" applyAlignment="1">
      <alignment horizontal="left" vertical="center" wrapText="1"/>
    </xf>
    <xf numFmtId="0" fontId="9" fillId="10" borderId="343" xfId="0" applyNumberFormat="1" applyFont="1" applyFill="1" applyBorder="1" applyAlignment="1">
      <alignment horizontal="right" vertical="center" wrapText="1"/>
    </xf>
    <xf numFmtId="0" fontId="9" fillId="10" borderId="344" xfId="0" applyNumberFormat="1" applyFont="1" applyFill="1" applyBorder="1" applyAlignment="1">
      <alignment horizontal="right" vertical="center" wrapText="1"/>
    </xf>
    <xf numFmtId="0" fontId="25" fillId="10" borderId="311" xfId="0" applyNumberFormat="1" applyFont="1" applyFill="1" applyBorder="1" applyAlignment="1">
      <alignment horizontal="right" vertical="center" wrapText="1"/>
    </xf>
    <xf numFmtId="0" fontId="25" fillId="10" borderId="258" xfId="0" applyNumberFormat="1" applyFont="1" applyFill="1" applyBorder="1" applyAlignment="1">
      <alignment horizontal="right" vertical="center" wrapText="1"/>
    </xf>
    <xf numFmtId="0" fontId="2" fillId="3" borderId="234" xfId="0" applyNumberFormat="1" applyFont="1" applyFill="1" applyBorder="1" applyAlignment="1">
      <alignment horizontal="center" vertical="center"/>
    </xf>
    <xf numFmtId="0" fontId="2" fillId="3" borderId="235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42" xfId="0" applyNumberFormat="1" applyFont="1" applyFill="1" applyBorder="1" applyAlignment="1">
      <alignment horizontal="center" vertical="center" wrapText="1"/>
    </xf>
    <xf numFmtId="0" fontId="5" fillId="2" borderId="243" xfId="0" applyNumberFormat="1" applyFont="1" applyFill="1" applyBorder="1" applyAlignment="1">
      <alignment horizontal="center" vertical="center" wrapText="1"/>
    </xf>
    <xf numFmtId="0" fontId="5" fillId="2" borderId="244" xfId="0" applyNumberFormat="1" applyFont="1" applyFill="1" applyBorder="1" applyAlignment="1">
      <alignment horizontal="center" vertical="center" wrapText="1"/>
    </xf>
    <xf numFmtId="0" fontId="2" fillId="2" borderId="237" xfId="0" applyNumberFormat="1" applyFont="1" applyFill="1" applyBorder="1" applyAlignment="1">
      <alignment horizontal="center" vertical="center" wrapText="1"/>
    </xf>
    <xf numFmtId="0" fontId="2" fillId="2" borderId="236" xfId="0" applyNumberFormat="1" applyFont="1" applyFill="1" applyBorder="1" applyAlignment="1">
      <alignment horizontal="center" vertical="center" wrapText="1"/>
    </xf>
    <xf numFmtId="0" fontId="2" fillId="2" borderId="238" xfId="0" applyNumberFormat="1" applyFont="1" applyFill="1" applyBorder="1" applyAlignment="1">
      <alignment horizontal="center" vertical="center" wrapText="1"/>
    </xf>
    <xf numFmtId="0" fontId="2" fillId="2" borderId="239" xfId="0" applyNumberFormat="1" applyFont="1" applyFill="1" applyBorder="1" applyAlignment="1">
      <alignment horizontal="center" vertical="center" wrapText="1"/>
    </xf>
    <xf numFmtId="0" fontId="2" fillId="2" borderId="240" xfId="0" applyNumberFormat="1" applyFont="1" applyFill="1" applyBorder="1" applyAlignment="1">
      <alignment horizontal="center" vertical="center" wrapText="1"/>
    </xf>
    <xf numFmtId="0" fontId="2" fillId="2" borderId="241" xfId="0" applyNumberFormat="1" applyFont="1" applyFill="1" applyBorder="1" applyAlignment="1">
      <alignment horizontal="center" vertical="center" wrapText="1"/>
    </xf>
    <xf numFmtId="0" fontId="2" fillId="3" borderId="232" xfId="0" applyNumberFormat="1" applyFont="1" applyFill="1" applyBorder="1" applyAlignment="1">
      <alignment horizontal="center" vertical="center"/>
    </xf>
    <xf numFmtId="0" fontId="2" fillId="3" borderId="233" xfId="0" applyNumberFormat="1" applyFont="1" applyFill="1" applyBorder="1" applyAlignment="1">
      <alignment horizontal="center" vertical="center"/>
    </xf>
    <xf numFmtId="0" fontId="2" fillId="3" borderId="230" xfId="0" applyNumberFormat="1" applyFont="1" applyFill="1" applyBorder="1" applyAlignment="1">
      <alignment horizontal="center" vertical="center"/>
    </xf>
    <xf numFmtId="0" fontId="2" fillId="3" borderId="231" xfId="0" applyNumberFormat="1" applyFont="1" applyFill="1" applyBorder="1" applyAlignment="1">
      <alignment horizontal="center" vertical="center"/>
    </xf>
    <xf numFmtId="0" fontId="2" fillId="3" borderId="228" xfId="0" applyNumberFormat="1" applyFont="1" applyFill="1" applyBorder="1" applyAlignment="1">
      <alignment horizontal="center" vertical="center"/>
    </xf>
    <xf numFmtId="0" fontId="2" fillId="3" borderId="229" xfId="0" applyNumberFormat="1" applyFont="1" applyFill="1" applyBorder="1" applyAlignment="1">
      <alignment horizontal="center" vertical="center"/>
    </xf>
    <xf numFmtId="0" fontId="2" fillId="2" borderId="223" xfId="0" applyNumberFormat="1" applyFont="1" applyFill="1" applyBorder="1" applyAlignment="1">
      <alignment horizontal="center" vertical="center" wrapText="1"/>
    </xf>
    <xf numFmtId="0" fontId="2" fillId="2" borderId="224" xfId="0" applyNumberFormat="1" applyFont="1" applyFill="1" applyBorder="1" applyAlignment="1">
      <alignment horizontal="center" vertical="center" wrapText="1"/>
    </xf>
    <xf numFmtId="0" fontId="2" fillId="2" borderId="225" xfId="0" applyNumberFormat="1" applyFont="1" applyFill="1" applyBorder="1" applyAlignment="1">
      <alignment horizontal="center" vertical="center" wrapText="1"/>
    </xf>
    <xf numFmtId="0" fontId="2" fillId="2" borderId="226" xfId="0" applyNumberFormat="1" applyFont="1" applyFill="1" applyBorder="1" applyAlignment="1">
      <alignment horizontal="center" vertical="center" wrapText="1"/>
    </xf>
    <xf numFmtId="0" fontId="2" fillId="2" borderId="227" xfId="0" applyNumberFormat="1" applyFont="1" applyFill="1" applyBorder="1" applyAlignment="1">
      <alignment horizontal="center" vertical="center" wrapText="1"/>
    </xf>
    <xf numFmtId="0" fontId="6" fillId="0" borderId="263" xfId="0" applyNumberFormat="1" applyFont="1" applyBorder="1" applyAlignment="1">
      <alignment horizontal="center" vertical="top" wrapText="1"/>
    </xf>
    <xf numFmtId="1" fontId="9" fillId="10" borderId="337" xfId="0" applyNumberFormat="1" applyFont="1" applyFill="1" applyBorder="1" applyAlignment="1">
      <alignment horizontal="center" vertical="center" wrapText="1"/>
    </xf>
    <xf numFmtId="1" fontId="9" fillId="10" borderId="283" xfId="0" applyNumberFormat="1" applyFont="1" applyFill="1" applyBorder="1" applyAlignment="1">
      <alignment horizontal="center" vertical="center" wrapText="1"/>
    </xf>
    <xf numFmtId="1" fontId="9" fillId="10" borderId="253" xfId="0" applyNumberFormat="1" applyFont="1" applyFill="1" applyBorder="1" applyAlignment="1">
      <alignment horizontal="center" vertical="center" wrapText="1"/>
    </xf>
    <xf numFmtId="1" fontId="9" fillId="10" borderId="248" xfId="0" applyNumberFormat="1" applyFont="1" applyFill="1" applyBorder="1" applyAlignment="1">
      <alignment horizontal="center" vertical="center" wrapText="1"/>
    </xf>
    <xf numFmtId="1" fontId="9" fillId="10" borderId="320" xfId="0" applyNumberFormat="1" applyFont="1" applyFill="1" applyBorder="1" applyAlignment="1">
      <alignment horizontal="center" vertical="center" wrapText="1"/>
    </xf>
    <xf numFmtId="1" fontId="9" fillId="10" borderId="292" xfId="0" applyNumberFormat="1" applyFont="1" applyFill="1" applyBorder="1" applyAlignment="1">
      <alignment horizontal="center" vertical="center" wrapText="1"/>
    </xf>
    <xf numFmtId="0" fontId="17" fillId="0" borderId="324" xfId="0" applyNumberFormat="1" applyFont="1" applyBorder="1" applyAlignment="1">
      <alignment horizontal="center" vertical="center" wrapText="1"/>
    </xf>
    <xf numFmtId="0" fontId="17" fillId="0" borderId="351" xfId="0" applyNumberFormat="1" applyFont="1" applyBorder="1" applyAlignment="1">
      <alignment horizontal="center" vertical="center" wrapText="1"/>
    </xf>
    <xf numFmtId="0" fontId="26" fillId="10" borderId="324" xfId="0" applyNumberFormat="1" applyFont="1" applyFill="1" applyBorder="1" applyAlignment="1">
      <alignment horizontal="center" wrapText="1"/>
    </xf>
    <xf numFmtId="0" fontId="17" fillId="10" borderId="32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"/>
  <sheetViews>
    <sheetView view="pageBreakPreview" zoomScale="60" zoomScaleNormal="77" workbookViewId="0">
      <pane ySplit="11" topLeftCell="A87" activePane="bottomLeft" state="frozen"/>
      <selection pane="bottomLeft" activeCell="X99" sqref="X99"/>
    </sheetView>
  </sheetViews>
  <sheetFormatPr defaultColWidth="30.42578125" defaultRowHeight="15" x14ac:dyDescent="0.25"/>
  <cols>
    <col min="1" max="1" width="8.42578125" style="1" customWidth="1"/>
    <col min="2" max="2" width="29.5703125" style="2" customWidth="1"/>
    <col min="3" max="3" width="43.28515625" style="2" customWidth="1"/>
    <col min="4" max="4" width="7.42578125" style="3" customWidth="1"/>
    <col min="5" max="5" width="19" style="4" customWidth="1"/>
    <col min="6" max="6" width="11.42578125" style="3" customWidth="1"/>
    <col min="7" max="7" width="11.140625" style="3" customWidth="1"/>
    <col min="8" max="8" width="10.140625" style="3" customWidth="1"/>
    <col min="9" max="9" width="11" style="3" customWidth="1"/>
    <col min="10" max="10" width="9.7109375" style="3" customWidth="1"/>
    <col min="11" max="11" width="13" style="3" customWidth="1"/>
    <col min="12" max="12" width="30.42578125" style="2" customWidth="1"/>
    <col min="13" max="13" width="12.85546875" style="5" customWidth="1"/>
    <col min="14" max="14" width="11.7109375" style="5" customWidth="1"/>
    <col min="15" max="15" width="8.7109375" style="5" customWidth="1"/>
    <col min="16" max="16" width="13" style="5" customWidth="1"/>
    <col min="17" max="17" width="12.140625" style="5" customWidth="1"/>
    <col min="18" max="18" width="8.5703125" style="5" customWidth="1"/>
    <col min="19" max="19" width="13" style="5" customWidth="1"/>
    <col min="20" max="20" width="13.5703125" style="5" customWidth="1"/>
    <col min="21" max="21" width="9" style="5" customWidth="1"/>
    <col min="22" max="22" width="12.28515625" style="5" customWidth="1"/>
    <col min="23" max="23" width="11.85546875" style="5" customWidth="1"/>
    <col min="24" max="24" width="9" style="5" customWidth="1"/>
    <col min="25" max="25" width="14.42578125" style="2" customWidth="1"/>
    <col min="26" max="26" width="43" style="2" customWidth="1"/>
    <col min="27" max="27" width="30.42578125" style="2" customWidth="1"/>
    <col min="28" max="28" width="30.42578125" style="2" bestFit="1" customWidth="1"/>
    <col min="29" max="16384" width="30.42578125" style="2"/>
  </cols>
  <sheetData>
    <row r="1" spans="1:26" x14ac:dyDescent="0.25">
      <c r="D1" s="1"/>
      <c r="Q1" s="6"/>
      <c r="T1" s="6"/>
      <c r="Y1" s="6" t="s">
        <v>0</v>
      </c>
    </row>
    <row r="2" spans="1:26" x14ac:dyDescent="0.25">
      <c r="D2" s="1"/>
      <c r="Q2" s="6"/>
      <c r="T2" s="6"/>
      <c r="Y2" s="6" t="s">
        <v>1</v>
      </c>
    </row>
    <row r="3" spans="1:26" x14ac:dyDescent="0.25">
      <c r="D3" s="1"/>
      <c r="Q3" s="6"/>
      <c r="T3" s="6"/>
      <c r="Y3" s="6" t="s">
        <v>366</v>
      </c>
    </row>
    <row r="4" spans="1:26" x14ac:dyDescent="0.25">
      <c r="D4" s="1"/>
      <c r="Q4" s="6"/>
      <c r="T4" s="6"/>
      <c r="Y4" s="6" t="s">
        <v>2</v>
      </c>
    </row>
    <row r="5" spans="1:26" ht="16.5" x14ac:dyDescent="0.25">
      <c r="A5" s="7"/>
      <c r="D5" s="1"/>
    </row>
    <row r="6" spans="1:26" ht="36.75" customHeight="1" x14ac:dyDescent="0.3">
      <c r="A6" s="503" t="s">
        <v>80</v>
      </c>
      <c r="B6" s="504"/>
      <c r="C6" s="504"/>
      <c r="D6" s="504"/>
      <c r="E6" s="504"/>
      <c r="F6" s="504"/>
      <c r="G6" s="504"/>
      <c r="H6" s="504"/>
      <c r="I6" s="504"/>
      <c r="J6" s="504"/>
      <c r="K6" s="504"/>
      <c r="L6" s="504"/>
      <c r="M6" s="504"/>
      <c r="N6" s="504"/>
      <c r="O6" s="504"/>
      <c r="P6" s="504"/>
      <c r="Q6" s="504"/>
      <c r="R6" s="504"/>
      <c r="S6" s="504"/>
      <c r="T6" s="504"/>
      <c r="U6" s="504"/>
      <c r="V6" s="504"/>
      <c r="W6" s="504"/>
      <c r="X6" s="504"/>
      <c r="Y6" s="504"/>
    </row>
    <row r="7" spans="1:26" ht="16.5" x14ac:dyDescent="0.25">
      <c r="A7" s="7"/>
      <c r="D7" s="1"/>
    </row>
    <row r="8" spans="1:26" s="8" customFormat="1" ht="43.5" customHeight="1" x14ac:dyDescent="0.25">
      <c r="A8" s="474" t="s">
        <v>3</v>
      </c>
      <c r="B8" s="474" t="s">
        <v>4</v>
      </c>
      <c r="C8" s="474" t="s">
        <v>5</v>
      </c>
      <c r="D8" s="474" t="s">
        <v>6</v>
      </c>
      <c r="E8" s="480" t="s">
        <v>7</v>
      </c>
      <c r="F8" s="474" t="s">
        <v>8</v>
      </c>
      <c r="G8" s="475"/>
      <c r="H8" s="476"/>
      <c r="I8" s="477"/>
      <c r="J8" s="478"/>
      <c r="K8" s="479"/>
      <c r="L8" s="470" t="s">
        <v>9</v>
      </c>
      <c r="M8" s="529" t="s">
        <v>10</v>
      </c>
      <c r="N8" s="585"/>
      <c r="O8" s="586"/>
      <c r="P8" s="529" t="s">
        <v>11</v>
      </c>
      <c r="Q8" s="530"/>
      <c r="R8" s="531"/>
      <c r="S8" s="532" t="s">
        <v>12</v>
      </c>
      <c r="T8" s="535"/>
      <c r="U8" s="536"/>
      <c r="V8" s="532" t="s">
        <v>13</v>
      </c>
      <c r="W8" s="533"/>
      <c r="X8" s="534"/>
      <c r="Y8" s="593" t="s">
        <v>14</v>
      </c>
    </row>
    <row r="9" spans="1:26" s="8" customFormat="1" ht="35.25" customHeight="1" x14ac:dyDescent="0.25">
      <c r="A9" s="486"/>
      <c r="B9" s="487"/>
      <c r="C9" s="488"/>
      <c r="D9" s="489"/>
      <c r="E9" s="481"/>
      <c r="F9" s="9">
        <v>0</v>
      </c>
      <c r="G9" s="9">
        <v>1</v>
      </c>
      <c r="H9" s="9">
        <v>2</v>
      </c>
      <c r="I9" s="9">
        <v>3</v>
      </c>
      <c r="J9" s="9">
        <v>4</v>
      </c>
      <c r="K9" s="9">
        <v>5</v>
      </c>
      <c r="L9" s="471"/>
      <c r="M9" s="10" t="s">
        <v>15</v>
      </c>
      <c r="N9" s="11" t="s">
        <v>16</v>
      </c>
      <c r="O9" s="11" t="s">
        <v>17</v>
      </c>
      <c r="P9" s="10" t="s">
        <v>15</v>
      </c>
      <c r="Q9" s="11" t="s">
        <v>16</v>
      </c>
      <c r="R9" s="11" t="s">
        <v>17</v>
      </c>
      <c r="S9" s="10" t="s">
        <v>15</v>
      </c>
      <c r="T9" s="11" t="s">
        <v>16</v>
      </c>
      <c r="U9" s="12" t="s">
        <v>17</v>
      </c>
      <c r="V9" s="10" t="s">
        <v>15</v>
      </c>
      <c r="W9" s="11" t="s">
        <v>16</v>
      </c>
      <c r="X9" s="12" t="s">
        <v>17</v>
      </c>
      <c r="Y9" s="594"/>
    </row>
    <row r="10" spans="1:26" x14ac:dyDescent="0.25">
      <c r="A10" s="13">
        <v>1</v>
      </c>
      <c r="B10" s="14">
        <v>2</v>
      </c>
      <c r="C10" s="14">
        <v>3</v>
      </c>
      <c r="D10" s="14">
        <v>4</v>
      </c>
      <c r="E10" s="14">
        <v>5</v>
      </c>
      <c r="F10" s="14">
        <v>6</v>
      </c>
      <c r="G10" s="14">
        <v>7</v>
      </c>
      <c r="H10" s="14">
        <v>8</v>
      </c>
      <c r="I10" s="14">
        <v>9</v>
      </c>
      <c r="J10" s="14">
        <v>10</v>
      </c>
      <c r="K10" s="14">
        <v>11</v>
      </c>
      <c r="L10" s="15">
        <v>12</v>
      </c>
      <c r="M10" s="16">
        <v>13</v>
      </c>
      <c r="N10" s="17">
        <v>14</v>
      </c>
      <c r="O10" s="17">
        <v>15</v>
      </c>
      <c r="P10" s="16">
        <v>13</v>
      </c>
      <c r="Q10" s="17">
        <v>14</v>
      </c>
      <c r="R10" s="17">
        <v>15</v>
      </c>
      <c r="S10" s="16">
        <v>13</v>
      </c>
      <c r="T10" s="17">
        <v>14</v>
      </c>
      <c r="U10" s="18">
        <v>15</v>
      </c>
      <c r="V10" s="17">
        <v>13</v>
      </c>
      <c r="W10" s="17">
        <v>14</v>
      </c>
      <c r="X10" s="18">
        <v>15</v>
      </c>
      <c r="Y10" s="595"/>
    </row>
    <row r="11" spans="1:26" ht="15.75" customHeight="1" thickBot="1" x14ac:dyDescent="0.3">
      <c r="A11" s="505" t="s">
        <v>79</v>
      </c>
      <c r="B11" s="506"/>
      <c r="C11" s="507"/>
      <c r="D11" s="508"/>
      <c r="E11" s="509"/>
      <c r="F11" s="510"/>
      <c r="G11" s="511"/>
      <c r="H11" s="512"/>
      <c r="I11" s="513"/>
      <c r="J11" s="514"/>
      <c r="K11" s="515"/>
      <c r="L11" s="516"/>
      <c r="M11" s="517"/>
      <c r="N11" s="518"/>
      <c r="O11" s="519"/>
      <c r="P11" s="520"/>
      <c r="Q11" s="521"/>
      <c r="R11" s="522"/>
      <c r="S11" s="523"/>
      <c r="T11" s="524"/>
      <c r="U11" s="525"/>
      <c r="V11" s="526"/>
      <c r="W11" s="527"/>
      <c r="X11" s="528"/>
      <c r="Y11" s="596"/>
    </row>
    <row r="12" spans="1:26" ht="171" customHeight="1" thickBot="1" x14ac:dyDescent="0.3">
      <c r="A12" s="78" t="s">
        <v>18</v>
      </c>
      <c r="B12" s="82" t="s">
        <v>66</v>
      </c>
      <c r="C12" s="206" t="s">
        <v>346</v>
      </c>
      <c r="D12" s="78" t="s">
        <v>19</v>
      </c>
      <c r="E12" s="81" t="s">
        <v>68</v>
      </c>
      <c r="F12" s="81" t="s">
        <v>67</v>
      </c>
      <c r="G12" s="78"/>
      <c r="H12" s="78"/>
      <c r="I12" s="78"/>
      <c r="J12" s="78"/>
      <c r="K12" s="268" t="s">
        <v>364</v>
      </c>
      <c r="L12" s="80" t="s">
        <v>69</v>
      </c>
      <c r="M12" s="146">
        <v>0</v>
      </c>
      <c r="N12" s="147">
        <v>0</v>
      </c>
      <c r="O12" s="147">
        <v>5</v>
      </c>
      <c r="P12" s="146">
        <v>0</v>
      </c>
      <c r="Q12" s="147">
        <v>0</v>
      </c>
      <c r="R12" s="147">
        <v>5</v>
      </c>
      <c r="S12" s="146">
        <v>0</v>
      </c>
      <c r="T12" s="147">
        <v>0</v>
      </c>
      <c r="U12" s="148">
        <v>5</v>
      </c>
      <c r="V12" s="230">
        <v>0</v>
      </c>
      <c r="W12" s="149">
        <v>0</v>
      </c>
      <c r="X12" s="150">
        <v>5</v>
      </c>
      <c r="Y12" s="84">
        <f>(O12+R12+U12+X12)/4</f>
        <v>5</v>
      </c>
    </row>
    <row r="13" spans="1:26" ht="105" customHeight="1" thickBot="1" x14ac:dyDescent="0.3">
      <c r="A13" s="64" t="s">
        <v>21</v>
      </c>
      <c r="B13" s="71" t="s">
        <v>70</v>
      </c>
      <c r="C13" s="207" t="s">
        <v>347</v>
      </c>
      <c r="D13" s="62" t="s">
        <v>26</v>
      </c>
      <c r="E13" s="72" t="s">
        <v>71</v>
      </c>
      <c r="F13" s="69" t="s">
        <v>72</v>
      </c>
      <c r="G13" s="70" t="s">
        <v>73</v>
      </c>
      <c r="H13" s="70" t="s">
        <v>74</v>
      </c>
      <c r="I13" s="70" t="s">
        <v>75</v>
      </c>
      <c r="J13" s="70" t="s">
        <v>76</v>
      </c>
      <c r="K13" s="70" t="s">
        <v>77</v>
      </c>
      <c r="L13" s="65" t="s">
        <v>78</v>
      </c>
      <c r="M13" s="151">
        <v>7</v>
      </c>
      <c r="N13" s="152">
        <v>7</v>
      </c>
      <c r="O13" s="153">
        <v>5</v>
      </c>
      <c r="P13" s="151">
        <v>3</v>
      </c>
      <c r="Q13" s="152">
        <v>3</v>
      </c>
      <c r="R13" s="154">
        <v>5</v>
      </c>
      <c r="S13" s="151">
        <v>15</v>
      </c>
      <c r="T13" s="152">
        <v>15</v>
      </c>
      <c r="U13" s="155">
        <v>4</v>
      </c>
      <c r="V13" s="151">
        <v>9</v>
      </c>
      <c r="W13" s="152">
        <v>9</v>
      </c>
      <c r="X13" s="154">
        <v>5</v>
      </c>
      <c r="Y13" s="63">
        <f>(O13+R13+U13+X13)/4</f>
        <v>4.75</v>
      </c>
      <c r="Z13" s="19"/>
    </row>
    <row r="14" spans="1:26" s="20" customFormat="1" ht="125.25" customHeight="1" thickBot="1" x14ac:dyDescent="0.3">
      <c r="A14" s="587" t="s">
        <v>23</v>
      </c>
      <c r="B14" s="386" t="s">
        <v>81</v>
      </c>
      <c r="C14" s="388" t="s">
        <v>98</v>
      </c>
      <c r="D14" s="589" t="s">
        <v>22</v>
      </c>
      <c r="E14" s="423" t="s">
        <v>82</v>
      </c>
      <c r="F14" s="423" t="s">
        <v>83</v>
      </c>
      <c r="G14" s="424" t="s">
        <v>84</v>
      </c>
      <c r="H14" s="423" t="s">
        <v>85</v>
      </c>
      <c r="I14" s="423" t="s">
        <v>86</v>
      </c>
      <c r="J14" s="423" t="s">
        <v>87</v>
      </c>
      <c r="K14" s="423" t="s">
        <v>88</v>
      </c>
      <c r="L14" s="426" t="s">
        <v>89</v>
      </c>
      <c r="M14" s="185">
        <v>20336.099999999999</v>
      </c>
      <c r="N14" s="186">
        <f>100*M14/M15</f>
        <v>2.0007924027720123</v>
      </c>
      <c r="O14" s="428">
        <v>4</v>
      </c>
      <c r="P14" s="210">
        <v>4404.3</v>
      </c>
      <c r="Q14" s="186">
        <f>100*P14/P15</f>
        <v>0.67588274263865133</v>
      </c>
      <c r="R14" s="428">
        <v>4</v>
      </c>
      <c r="S14" s="187">
        <v>76086.399999999994</v>
      </c>
      <c r="T14" s="186">
        <f>100*S14/S15</f>
        <v>9.5851085540653909</v>
      </c>
      <c r="U14" s="428">
        <v>3</v>
      </c>
      <c r="V14" s="231">
        <v>6201</v>
      </c>
      <c r="W14" s="188">
        <f>100*V14/V15</f>
        <v>3.5760565110352576</v>
      </c>
      <c r="X14" s="428">
        <v>4</v>
      </c>
      <c r="Y14" s="421">
        <f>(O14+R14+U14+X14)/4</f>
        <v>3.75</v>
      </c>
      <c r="Z14" s="19"/>
    </row>
    <row r="15" spans="1:26" s="20" customFormat="1" ht="126" customHeight="1" thickBot="1" x14ac:dyDescent="0.3">
      <c r="A15" s="588"/>
      <c r="B15" s="387"/>
      <c r="C15" s="389"/>
      <c r="D15" s="351"/>
      <c r="E15" s="354"/>
      <c r="F15" s="354"/>
      <c r="G15" s="425"/>
      <c r="H15" s="354"/>
      <c r="I15" s="354"/>
      <c r="J15" s="354"/>
      <c r="K15" s="354"/>
      <c r="L15" s="427"/>
      <c r="M15" s="189">
        <v>1016402.3</v>
      </c>
      <c r="N15" s="190"/>
      <c r="O15" s="429"/>
      <c r="P15" s="189">
        <v>651636.69999999995</v>
      </c>
      <c r="Q15" s="190"/>
      <c r="R15" s="429"/>
      <c r="S15" s="191">
        <v>793798</v>
      </c>
      <c r="T15" s="190"/>
      <c r="U15" s="429"/>
      <c r="V15" s="189">
        <v>173403.3</v>
      </c>
      <c r="W15" s="192"/>
      <c r="X15" s="429"/>
      <c r="Y15" s="422"/>
      <c r="Z15" s="184"/>
    </row>
    <row r="16" spans="1:26" s="20" customFormat="1" ht="82.5" customHeight="1" thickBot="1" x14ac:dyDescent="0.3">
      <c r="A16" s="397" t="s">
        <v>24</v>
      </c>
      <c r="B16" s="413" t="s">
        <v>90</v>
      </c>
      <c r="C16" s="415" t="s">
        <v>348</v>
      </c>
      <c r="D16" s="397" t="s">
        <v>22</v>
      </c>
      <c r="E16" s="379" t="s">
        <v>91</v>
      </c>
      <c r="F16" s="379" t="s">
        <v>92</v>
      </c>
      <c r="G16" s="419" t="s">
        <v>93</v>
      </c>
      <c r="H16" s="379" t="s">
        <v>94</v>
      </c>
      <c r="I16" s="379" t="s">
        <v>95</v>
      </c>
      <c r="J16" s="379" t="s">
        <v>96</v>
      </c>
      <c r="K16" s="379" t="s">
        <v>97</v>
      </c>
      <c r="L16" s="384" t="s">
        <v>100</v>
      </c>
      <c r="M16" s="140">
        <v>1015089</v>
      </c>
      <c r="N16" s="66">
        <f>100*M16/M17</f>
        <v>99.870789351814722</v>
      </c>
      <c r="O16" s="301">
        <v>5</v>
      </c>
      <c r="P16" s="211">
        <v>650497.9</v>
      </c>
      <c r="Q16" s="66">
        <f>100*P16/P17</f>
        <v>99.82524004556528</v>
      </c>
      <c r="R16" s="301">
        <v>5</v>
      </c>
      <c r="S16" s="67">
        <v>681395.4</v>
      </c>
      <c r="T16" s="66">
        <f>100*S16/S17</f>
        <v>85.839898815567693</v>
      </c>
      <c r="U16" s="301">
        <v>3</v>
      </c>
      <c r="V16" s="232">
        <v>168631.9</v>
      </c>
      <c r="W16" s="68">
        <f>100*V16/V17</f>
        <v>97.248379932792517</v>
      </c>
      <c r="X16" s="301">
        <v>5</v>
      </c>
      <c r="Y16" s="402">
        <f>(O16+R16+U16+X16)/4</f>
        <v>4.5</v>
      </c>
      <c r="Z16" s="19"/>
    </row>
    <row r="17" spans="1:26" s="20" customFormat="1" ht="108.75" customHeight="1" thickBot="1" x14ac:dyDescent="0.3">
      <c r="A17" s="412"/>
      <c r="B17" s="414"/>
      <c r="C17" s="416"/>
      <c r="D17" s="398"/>
      <c r="E17" s="417"/>
      <c r="F17" s="418"/>
      <c r="G17" s="420"/>
      <c r="H17" s="380"/>
      <c r="I17" s="381"/>
      <c r="J17" s="382"/>
      <c r="K17" s="383"/>
      <c r="L17" s="385"/>
      <c r="M17" s="141">
        <f>M15</f>
        <v>1016402.3</v>
      </c>
      <c r="N17" s="86"/>
      <c r="O17" s="302"/>
      <c r="P17" s="141">
        <f>P15</f>
        <v>651636.69999999995</v>
      </c>
      <c r="Q17" s="86"/>
      <c r="R17" s="302"/>
      <c r="S17" s="87">
        <f>S15</f>
        <v>793798</v>
      </c>
      <c r="T17" s="86"/>
      <c r="U17" s="302"/>
      <c r="V17" s="141">
        <f>V15</f>
        <v>173403.3</v>
      </c>
      <c r="W17" s="88"/>
      <c r="X17" s="302"/>
      <c r="Y17" s="403"/>
      <c r="Z17" s="85"/>
    </row>
    <row r="18" spans="1:26" s="20" customFormat="1" ht="67.5" customHeight="1" thickBot="1" x14ac:dyDescent="0.3">
      <c r="A18" s="392" t="s">
        <v>25</v>
      </c>
      <c r="B18" s="394" t="s">
        <v>109</v>
      </c>
      <c r="C18" s="404" t="s">
        <v>99</v>
      </c>
      <c r="D18" s="406" t="s">
        <v>22</v>
      </c>
      <c r="E18" s="408" t="s">
        <v>101</v>
      </c>
      <c r="F18" s="316" t="s">
        <v>102</v>
      </c>
      <c r="G18" s="400" t="s">
        <v>103</v>
      </c>
      <c r="H18" s="316" t="s">
        <v>104</v>
      </c>
      <c r="I18" s="316" t="s">
        <v>105</v>
      </c>
      <c r="J18" s="316" t="s">
        <v>106</v>
      </c>
      <c r="K18" s="316" t="s">
        <v>107</v>
      </c>
      <c r="L18" s="318"/>
      <c r="M18" s="73">
        <v>268685.64</v>
      </c>
      <c r="N18" s="38">
        <f>(M18-M19)/M19*100</f>
        <v>7.9921387810528781</v>
      </c>
      <c r="O18" s="299">
        <v>5</v>
      </c>
      <c r="P18" s="73">
        <v>178157.4</v>
      </c>
      <c r="Q18" s="38">
        <f>(P18-P19)/P19*100</f>
        <v>13.154030440758408</v>
      </c>
      <c r="R18" s="299">
        <v>5</v>
      </c>
      <c r="S18" s="37">
        <v>258672.77</v>
      </c>
      <c r="T18" s="38">
        <f>(S18-S19)/S19*100</f>
        <v>83.576166225242616</v>
      </c>
      <c r="U18" s="299">
        <v>0</v>
      </c>
      <c r="V18" s="73">
        <v>63822.2</v>
      </c>
      <c r="W18" s="38">
        <f>(V18-V19)/V19*100</f>
        <v>82.680054727706761</v>
      </c>
      <c r="X18" s="299">
        <v>0</v>
      </c>
      <c r="Y18" s="410">
        <f>(R18+U18+X18+O18)/4</f>
        <v>2.5</v>
      </c>
      <c r="Z18" s="60"/>
    </row>
    <row r="19" spans="1:26" s="20" customFormat="1" ht="68.25" customHeight="1" thickBot="1" x14ac:dyDescent="0.3">
      <c r="A19" s="393"/>
      <c r="B19" s="348"/>
      <c r="C19" s="405"/>
      <c r="D19" s="407"/>
      <c r="E19" s="409"/>
      <c r="F19" s="317"/>
      <c r="G19" s="401"/>
      <c r="H19" s="317"/>
      <c r="I19" s="317"/>
      <c r="J19" s="317"/>
      <c r="K19" s="317"/>
      <c r="L19" s="319"/>
      <c r="M19" s="76">
        <v>248801.11</v>
      </c>
      <c r="N19" s="77"/>
      <c r="O19" s="300"/>
      <c r="P19" s="76">
        <v>157446.79999999999</v>
      </c>
      <c r="Q19" s="77"/>
      <c r="R19" s="300"/>
      <c r="S19" s="79">
        <v>140907.6</v>
      </c>
      <c r="T19" s="77"/>
      <c r="U19" s="300"/>
      <c r="V19" s="76">
        <v>34936.6</v>
      </c>
      <c r="W19" s="77"/>
      <c r="X19" s="300"/>
      <c r="Y19" s="411"/>
      <c r="Z19" s="60"/>
    </row>
    <row r="20" spans="1:26" s="20" customFormat="1" ht="112.5" customHeight="1" thickBot="1" x14ac:dyDescent="0.3">
      <c r="A20" s="392" t="s">
        <v>27</v>
      </c>
      <c r="B20" s="394" t="s">
        <v>108</v>
      </c>
      <c r="C20" s="395" t="s">
        <v>196</v>
      </c>
      <c r="D20" s="397" t="s">
        <v>22</v>
      </c>
      <c r="E20" s="399" t="s">
        <v>110</v>
      </c>
      <c r="F20" s="316" t="s">
        <v>111</v>
      </c>
      <c r="G20" s="400" t="s">
        <v>112</v>
      </c>
      <c r="H20" s="316" t="s">
        <v>113</v>
      </c>
      <c r="I20" s="316" t="s">
        <v>114</v>
      </c>
      <c r="J20" s="316" t="s">
        <v>115</v>
      </c>
      <c r="K20" s="316" t="s">
        <v>116</v>
      </c>
      <c r="L20" s="318" t="s">
        <v>117</v>
      </c>
      <c r="M20" s="212">
        <v>2836029</v>
      </c>
      <c r="N20" s="74">
        <f>M20/M21*100</f>
        <v>100</v>
      </c>
      <c r="O20" s="298">
        <v>5</v>
      </c>
      <c r="P20" s="214">
        <v>1966806.5</v>
      </c>
      <c r="Q20" s="74">
        <f>P20/P21*100</f>
        <v>100</v>
      </c>
      <c r="R20" s="298">
        <v>5</v>
      </c>
      <c r="S20" s="212">
        <v>1636594.3</v>
      </c>
      <c r="T20" s="74">
        <f>S20/S21*100</f>
        <v>100.00000305512499</v>
      </c>
      <c r="U20" s="298">
        <v>5</v>
      </c>
      <c r="V20" s="73">
        <v>512859.3</v>
      </c>
      <c r="W20" s="74">
        <f>V20/V21*100</f>
        <v>100</v>
      </c>
      <c r="X20" s="298">
        <v>5</v>
      </c>
      <c r="Y20" s="410">
        <f>(R20+U20+X20+O20)/4</f>
        <v>5</v>
      </c>
      <c r="Z20" s="60"/>
    </row>
    <row r="21" spans="1:26" s="20" customFormat="1" ht="108" customHeight="1" thickBot="1" x14ac:dyDescent="0.3">
      <c r="A21" s="393"/>
      <c r="B21" s="348"/>
      <c r="C21" s="396"/>
      <c r="D21" s="398"/>
      <c r="E21" s="353"/>
      <c r="F21" s="317"/>
      <c r="G21" s="401"/>
      <c r="H21" s="317"/>
      <c r="I21" s="317"/>
      <c r="J21" s="317"/>
      <c r="K21" s="317"/>
      <c r="L21" s="319"/>
      <c r="M21" s="213">
        <v>2836029</v>
      </c>
      <c r="N21" s="75"/>
      <c r="O21" s="296"/>
      <c r="P21" s="213">
        <v>1966806.5</v>
      </c>
      <c r="Q21" s="75"/>
      <c r="R21" s="296"/>
      <c r="S21" s="213">
        <v>1636594.25</v>
      </c>
      <c r="T21" s="75"/>
      <c r="U21" s="296"/>
      <c r="V21" s="76">
        <v>512859.3</v>
      </c>
      <c r="W21" s="77"/>
      <c r="X21" s="296"/>
      <c r="Y21" s="411"/>
      <c r="Z21" s="60"/>
    </row>
    <row r="22" spans="1:26" s="20" customFormat="1" ht="142.5" customHeight="1" thickBot="1" x14ac:dyDescent="0.3">
      <c r="A22" s="590" t="s">
        <v>28</v>
      </c>
      <c r="B22" s="347" t="s">
        <v>118</v>
      </c>
      <c r="C22" s="591" t="s">
        <v>124</v>
      </c>
      <c r="D22" s="397" t="s">
        <v>22</v>
      </c>
      <c r="E22" s="399" t="s">
        <v>119</v>
      </c>
      <c r="F22" s="600" t="s">
        <v>120</v>
      </c>
      <c r="G22" s="601" t="s">
        <v>121</v>
      </c>
      <c r="H22" s="600" t="s">
        <v>122</v>
      </c>
      <c r="I22" s="316" t="s">
        <v>114</v>
      </c>
      <c r="J22" s="316" t="s">
        <v>115</v>
      </c>
      <c r="K22" s="316" t="s">
        <v>116</v>
      </c>
      <c r="L22" s="602" t="s">
        <v>357</v>
      </c>
      <c r="M22" s="212">
        <v>3123533.5</v>
      </c>
      <c r="N22" s="74">
        <f>M22/M23*100</f>
        <v>99.604853432400333</v>
      </c>
      <c r="O22" s="298">
        <v>5</v>
      </c>
      <c r="P22" s="214">
        <v>672903.7</v>
      </c>
      <c r="Q22" s="74">
        <f>P22/P23*100</f>
        <v>97.069929490891283</v>
      </c>
      <c r="R22" s="298">
        <v>5</v>
      </c>
      <c r="S22" s="212">
        <v>2197523.4</v>
      </c>
      <c r="T22" s="74">
        <f>S22/S23*100</f>
        <v>97.79737729586077</v>
      </c>
      <c r="U22" s="298">
        <v>5</v>
      </c>
      <c r="V22" s="73">
        <v>189694.8</v>
      </c>
      <c r="W22" s="74">
        <f>V22/V23*100</f>
        <v>93.44893666284058</v>
      </c>
      <c r="X22" s="298">
        <v>5</v>
      </c>
      <c r="Y22" s="410">
        <f>(R22+U22+X22+O22)/4</f>
        <v>5</v>
      </c>
      <c r="Z22" s="60"/>
    </row>
    <row r="23" spans="1:26" s="20" customFormat="1" ht="119.25" customHeight="1" thickBot="1" x14ac:dyDescent="0.3">
      <c r="A23" s="393"/>
      <c r="B23" s="348"/>
      <c r="C23" s="396"/>
      <c r="D23" s="398"/>
      <c r="E23" s="353"/>
      <c r="F23" s="317"/>
      <c r="G23" s="401"/>
      <c r="H23" s="317"/>
      <c r="I23" s="317"/>
      <c r="J23" s="317"/>
      <c r="K23" s="317"/>
      <c r="L23" s="319"/>
      <c r="M23" s="213">
        <v>3135925</v>
      </c>
      <c r="N23" s="75"/>
      <c r="O23" s="296"/>
      <c r="P23" s="213">
        <v>693215.4</v>
      </c>
      <c r="Q23" s="75"/>
      <c r="R23" s="296"/>
      <c r="S23" s="213">
        <v>2247016.7000000002</v>
      </c>
      <c r="T23" s="75"/>
      <c r="U23" s="296"/>
      <c r="V23" s="76">
        <v>202993</v>
      </c>
      <c r="W23" s="77"/>
      <c r="X23" s="296"/>
      <c r="Y23" s="411"/>
      <c r="Z23" s="60"/>
    </row>
    <row r="24" spans="1:26" s="20" customFormat="1" ht="96" customHeight="1" thickBot="1" x14ac:dyDescent="0.3">
      <c r="A24" s="90" t="s">
        <v>29</v>
      </c>
      <c r="B24" s="91" t="s">
        <v>123</v>
      </c>
      <c r="C24" s="92" t="s">
        <v>125</v>
      </c>
      <c r="D24" s="93" t="s">
        <v>127</v>
      </c>
      <c r="E24" s="72" t="s">
        <v>126</v>
      </c>
      <c r="F24" s="72" t="s">
        <v>128</v>
      </c>
      <c r="G24" s="94"/>
      <c r="H24" s="93"/>
      <c r="I24" s="62"/>
      <c r="J24" s="62"/>
      <c r="K24" s="72" t="s">
        <v>130</v>
      </c>
      <c r="L24" s="95" t="s">
        <v>129</v>
      </c>
      <c r="M24" s="215">
        <v>0</v>
      </c>
      <c r="N24" s="216" t="s">
        <v>130</v>
      </c>
      <c r="O24" s="217">
        <v>5</v>
      </c>
      <c r="P24" s="156">
        <v>0</v>
      </c>
      <c r="Q24" s="145" t="s">
        <v>130</v>
      </c>
      <c r="R24" s="144">
        <v>5</v>
      </c>
      <c r="S24" s="156">
        <v>0</v>
      </c>
      <c r="T24" s="145" t="s">
        <v>130</v>
      </c>
      <c r="U24" s="144">
        <v>5</v>
      </c>
      <c r="V24" s="156">
        <v>0</v>
      </c>
      <c r="W24" s="145" t="s">
        <v>130</v>
      </c>
      <c r="X24" s="144">
        <v>5</v>
      </c>
      <c r="Y24" s="96">
        <f>(R24+U24+X24+O24)/4</f>
        <v>5</v>
      </c>
      <c r="Z24" s="89"/>
    </row>
    <row r="25" spans="1:26" s="20" customFormat="1" ht="66.75" customHeight="1" thickBot="1" x14ac:dyDescent="0.3">
      <c r="A25" s="344" t="s">
        <v>30</v>
      </c>
      <c r="B25" s="347" t="s">
        <v>131</v>
      </c>
      <c r="C25" s="472" t="s">
        <v>354</v>
      </c>
      <c r="D25" s="589" t="s">
        <v>22</v>
      </c>
      <c r="E25" s="352" t="s">
        <v>132</v>
      </c>
      <c r="F25" s="378" t="s">
        <v>120</v>
      </c>
      <c r="G25" s="599" t="s">
        <v>134</v>
      </c>
      <c r="H25" s="378" t="s">
        <v>135</v>
      </c>
      <c r="I25" s="378" t="s">
        <v>136</v>
      </c>
      <c r="J25" s="378" t="s">
        <v>137</v>
      </c>
      <c r="K25" s="378" t="s">
        <v>138</v>
      </c>
      <c r="L25" s="390" t="s">
        <v>133</v>
      </c>
      <c r="M25" s="97">
        <v>613318.63</v>
      </c>
      <c r="N25" s="98">
        <f>(M25-M26)/M25*100</f>
        <v>0.49205907865541509</v>
      </c>
      <c r="O25" s="295">
        <v>5</v>
      </c>
      <c r="P25" s="97">
        <v>83780.2</v>
      </c>
      <c r="Q25" s="98">
        <f>(P25-P26)/P25*100</f>
        <v>15.944101350915849</v>
      </c>
      <c r="R25" s="295">
        <v>3</v>
      </c>
      <c r="S25" s="237">
        <v>1258586.2</v>
      </c>
      <c r="T25" s="98">
        <f>(S25-S26)/S25*100</f>
        <v>1.9203372800369065</v>
      </c>
      <c r="U25" s="295">
        <v>5</v>
      </c>
      <c r="V25" s="208">
        <v>2296.6999999999998</v>
      </c>
      <c r="W25" s="98">
        <f>(V25-V26)/V25*100</f>
        <v>5.4034048852701666</v>
      </c>
      <c r="X25" s="295">
        <v>4</v>
      </c>
      <c r="Y25" s="597">
        <f>(R25+U25+X25+O25)/4</f>
        <v>4.25</v>
      </c>
      <c r="Z25" s="89"/>
    </row>
    <row r="26" spans="1:26" s="20" customFormat="1" ht="68.25" customHeight="1" thickBot="1" x14ac:dyDescent="0.3">
      <c r="A26" s="345"/>
      <c r="B26" s="348"/>
      <c r="C26" s="396"/>
      <c r="D26" s="592"/>
      <c r="E26" s="353"/>
      <c r="F26" s="317"/>
      <c r="G26" s="401"/>
      <c r="H26" s="317"/>
      <c r="I26" s="317"/>
      <c r="J26" s="317"/>
      <c r="K26" s="317"/>
      <c r="L26" s="319"/>
      <c r="M26" s="76">
        <v>610300.74</v>
      </c>
      <c r="N26" s="75"/>
      <c r="O26" s="297"/>
      <c r="P26" s="76">
        <v>70422.2</v>
      </c>
      <c r="Q26" s="75"/>
      <c r="R26" s="297"/>
      <c r="S26" s="213">
        <v>1234417.1000000001</v>
      </c>
      <c r="T26" s="75"/>
      <c r="U26" s="297"/>
      <c r="V26" s="209">
        <v>2172.6</v>
      </c>
      <c r="W26" s="75"/>
      <c r="X26" s="297"/>
      <c r="Y26" s="598"/>
      <c r="Z26" s="89"/>
    </row>
    <row r="27" spans="1:26" s="20" customFormat="1" ht="92.25" customHeight="1" thickBot="1" x14ac:dyDescent="0.3">
      <c r="A27" s="99" t="s">
        <v>31</v>
      </c>
      <c r="B27" s="91" t="s">
        <v>139</v>
      </c>
      <c r="C27" s="92" t="s">
        <v>140</v>
      </c>
      <c r="D27" s="93" t="s">
        <v>127</v>
      </c>
      <c r="E27" s="72" t="s">
        <v>141</v>
      </c>
      <c r="F27" s="93" t="s">
        <v>143</v>
      </c>
      <c r="G27" s="94"/>
      <c r="H27" s="93"/>
      <c r="I27" s="62"/>
      <c r="J27" s="62"/>
      <c r="K27" s="93" t="s">
        <v>144</v>
      </c>
      <c r="L27" s="95" t="s">
        <v>142</v>
      </c>
      <c r="M27" s="194">
        <v>0</v>
      </c>
      <c r="N27" s="234">
        <v>0</v>
      </c>
      <c r="O27" s="143">
        <v>5</v>
      </c>
      <c r="P27" s="194">
        <v>0</v>
      </c>
      <c r="Q27" s="234">
        <v>0</v>
      </c>
      <c r="R27" s="143">
        <v>5</v>
      </c>
      <c r="S27" s="194">
        <v>0</v>
      </c>
      <c r="T27" s="234">
        <v>0</v>
      </c>
      <c r="U27" s="143">
        <v>5</v>
      </c>
      <c r="V27" s="194">
        <v>0</v>
      </c>
      <c r="W27" s="234">
        <v>0</v>
      </c>
      <c r="X27" s="143">
        <v>5</v>
      </c>
      <c r="Y27" s="96">
        <f>(R27+U27+X27+O27)/4</f>
        <v>5</v>
      </c>
      <c r="Z27" s="89"/>
    </row>
    <row r="28" spans="1:26" s="20" customFormat="1" ht="131.25" customHeight="1" thickBot="1" x14ac:dyDescent="0.3">
      <c r="A28" s="99" t="s">
        <v>32</v>
      </c>
      <c r="B28" s="91" t="s">
        <v>145</v>
      </c>
      <c r="C28" s="92" t="s">
        <v>146</v>
      </c>
      <c r="D28" s="93" t="s">
        <v>127</v>
      </c>
      <c r="E28" s="72" t="s">
        <v>147</v>
      </c>
      <c r="F28" s="72" t="s">
        <v>148</v>
      </c>
      <c r="G28" s="94"/>
      <c r="H28" s="93"/>
      <c r="I28" s="62"/>
      <c r="J28" s="62"/>
      <c r="K28" s="72" t="s">
        <v>149</v>
      </c>
      <c r="L28" s="95" t="s">
        <v>150</v>
      </c>
      <c r="M28" s="156">
        <v>2</v>
      </c>
      <c r="N28" s="235">
        <v>2</v>
      </c>
      <c r="O28" s="158">
        <v>0</v>
      </c>
      <c r="P28" s="156">
        <v>0</v>
      </c>
      <c r="Q28" s="235">
        <v>0</v>
      </c>
      <c r="R28" s="143">
        <v>5</v>
      </c>
      <c r="S28" s="156">
        <v>0</v>
      </c>
      <c r="T28" s="235">
        <v>0</v>
      </c>
      <c r="U28" s="143">
        <v>5</v>
      </c>
      <c r="V28" s="156">
        <v>0</v>
      </c>
      <c r="W28" s="235">
        <v>0</v>
      </c>
      <c r="X28" s="143">
        <v>5</v>
      </c>
      <c r="Y28" s="96">
        <f>(R28+U28+X28+O28)/4</f>
        <v>3.75</v>
      </c>
      <c r="Z28" s="89"/>
    </row>
    <row r="29" spans="1:26" s="20" customFormat="1" ht="52.5" customHeight="1" thickBot="1" x14ac:dyDescent="0.3">
      <c r="A29" s="344" t="s">
        <v>151</v>
      </c>
      <c r="B29" s="347" t="s">
        <v>152</v>
      </c>
      <c r="C29" s="603" t="s">
        <v>350</v>
      </c>
      <c r="D29" s="350" t="s">
        <v>153</v>
      </c>
      <c r="E29" s="352" t="s">
        <v>154</v>
      </c>
      <c r="F29" s="352" t="s">
        <v>155</v>
      </c>
      <c r="G29" s="451"/>
      <c r="H29" s="352" t="s">
        <v>156</v>
      </c>
      <c r="I29" s="352"/>
      <c r="J29" s="352" t="s">
        <v>157</v>
      </c>
      <c r="K29" s="352" t="s">
        <v>337</v>
      </c>
      <c r="L29" s="390" t="s">
        <v>158</v>
      </c>
      <c r="M29" s="237">
        <v>2002930</v>
      </c>
      <c r="N29" s="98">
        <f>M30-M29</f>
        <v>27212.199999999953</v>
      </c>
      <c r="O29" s="295">
        <v>0</v>
      </c>
      <c r="P29" s="98">
        <v>25681.8</v>
      </c>
      <c r="Q29" s="98">
        <f>P30-P29</f>
        <v>-24112.649999999998</v>
      </c>
      <c r="R29" s="295">
        <v>4</v>
      </c>
      <c r="S29" s="237">
        <v>106948.66</v>
      </c>
      <c r="T29" s="282">
        <f>S30-S29</f>
        <v>1294128.05</v>
      </c>
      <c r="U29" s="295">
        <v>0</v>
      </c>
      <c r="V29" s="97">
        <v>980037.2</v>
      </c>
      <c r="W29" s="98">
        <f>V30-V29</f>
        <v>-215311</v>
      </c>
      <c r="X29" s="295">
        <v>4</v>
      </c>
      <c r="Y29" s="597">
        <f>(R29+U29+X29+O29)/4</f>
        <v>2</v>
      </c>
      <c r="Z29" s="89"/>
    </row>
    <row r="30" spans="1:26" s="20" customFormat="1" ht="55.5" customHeight="1" thickBot="1" x14ac:dyDescent="0.3">
      <c r="A30" s="345"/>
      <c r="B30" s="348"/>
      <c r="C30" s="604"/>
      <c r="D30" s="592"/>
      <c r="E30" s="353"/>
      <c r="F30" s="353"/>
      <c r="G30" s="452"/>
      <c r="H30" s="353"/>
      <c r="I30" s="353"/>
      <c r="J30" s="353"/>
      <c r="K30" s="353"/>
      <c r="L30" s="319"/>
      <c r="M30" s="213">
        <v>2030142.2</v>
      </c>
      <c r="N30" s="159" t="s">
        <v>336</v>
      </c>
      <c r="O30" s="297"/>
      <c r="P30" s="76">
        <v>1569.15</v>
      </c>
      <c r="Q30" s="159" t="s">
        <v>365</v>
      </c>
      <c r="R30" s="297"/>
      <c r="S30" s="213">
        <v>1401076.71</v>
      </c>
      <c r="T30" s="159" t="s">
        <v>336</v>
      </c>
      <c r="U30" s="297"/>
      <c r="V30" s="76">
        <v>764726.2</v>
      </c>
      <c r="W30" s="159" t="s">
        <v>365</v>
      </c>
      <c r="X30" s="297"/>
      <c r="Y30" s="598"/>
      <c r="Z30" s="89"/>
    </row>
    <row r="31" spans="1:26" s="20" customFormat="1" ht="81" customHeight="1" thickBot="1" x14ac:dyDescent="0.3">
      <c r="A31" s="99" t="s">
        <v>159</v>
      </c>
      <c r="B31" s="91" t="s">
        <v>160</v>
      </c>
      <c r="C31" s="92" t="s">
        <v>338</v>
      </c>
      <c r="D31" s="93" t="s">
        <v>153</v>
      </c>
      <c r="E31" s="72" t="s">
        <v>82</v>
      </c>
      <c r="F31" s="72" t="s">
        <v>161</v>
      </c>
      <c r="G31" s="94"/>
      <c r="H31" s="93"/>
      <c r="I31" s="62"/>
      <c r="J31" s="62"/>
      <c r="K31" s="72" t="s">
        <v>162</v>
      </c>
      <c r="L31" s="95"/>
      <c r="M31" s="142">
        <v>0</v>
      </c>
      <c r="N31" s="157">
        <v>0</v>
      </c>
      <c r="O31" s="143">
        <v>5</v>
      </c>
      <c r="P31" s="157">
        <v>0</v>
      </c>
      <c r="Q31" s="157">
        <v>0</v>
      </c>
      <c r="R31" s="143">
        <v>5</v>
      </c>
      <c r="S31" s="157">
        <v>0</v>
      </c>
      <c r="T31" s="157">
        <v>0</v>
      </c>
      <c r="U31" s="143">
        <v>5</v>
      </c>
      <c r="V31" s="142">
        <v>50514.2</v>
      </c>
      <c r="W31" s="157">
        <f>V31</f>
        <v>50514.2</v>
      </c>
      <c r="X31" s="236">
        <v>0</v>
      </c>
      <c r="Y31" s="96">
        <f>(R31+U31+X31+O31)/4</f>
        <v>3.75</v>
      </c>
      <c r="Z31" s="89"/>
    </row>
    <row r="32" spans="1:26" s="20" customFormat="1" ht="70.5" customHeight="1" thickBot="1" x14ac:dyDescent="0.3">
      <c r="A32" s="344" t="s">
        <v>163</v>
      </c>
      <c r="B32" s="347" t="s">
        <v>339</v>
      </c>
      <c r="C32" s="603" t="s">
        <v>164</v>
      </c>
      <c r="D32" s="350" t="s">
        <v>22</v>
      </c>
      <c r="E32" s="352" t="s">
        <v>43</v>
      </c>
      <c r="F32" s="352" t="s">
        <v>165</v>
      </c>
      <c r="G32" s="451" t="s">
        <v>166</v>
      </c>
      <c r="H32" s="352"/>
      <c r="I32" s="352"/>
      <c r="J32" s="352" t="s">
        <v>167</v>
      </c>
      <c r="K32" s="352" t="s">
        <v>168</v>
      </c>
      <c r="L32" s="390" t="s">
        <v>44</v>
      </c>
      <c r="M32" s="97">
        <v>0</v>
      </c>
      <c r="N32" s="98">
        <v>0</v>
      </c>
      <c r="O32" s="295">
        <v>5</v>
      </c>
      <c r="P32" s="98">
        <v>0</v>
      </c>
      <c r="Q32" s="98">
        <v>0</v>
      </c>
      <c r="R32" s="295">
        <v>5</v>
      </c>
      <c r="S32" s="98">
        <v>0</v>
      </c>
      <c r="T32" s="98">
        <v>0</v>
      </c>
      <c r="U32" s="295">
        <v>5</v>
      </c>
      <c r="V32" s="221">
        <v>0</v>
      </c>
      <c r="W32" s="98">
        <v>0</v>
      </c>
      <c r="X32" s="608">
        <v>5</v>
      </c>
      <c r="Y32" s="376">
        <f>(R32+U32+X32+O32)/4</f>
        <v>5</v>
      </c>
      <c r="Z32" s="89"/>
    </row>
    <row r="33" spans="1:26" s="20" customFormat="1" ht="76.5" customHeight="1" thickBot="1" x14ac:dyDescent="0.3">
      <c r="A33" s="345"/>
      <c r="B33" s="348"/>
      <c r="C33" s="604"/>
      <c r="D33" s="592"/>
      <c r="E33" s="353"/>
      <c r="F33" s="353"/>
      <c r="G33" s="452"/>
      <c r="H33" s="353"/>
      <c r="I33" s="353"/>
      <c r="J33" s="353"/>
      <c r="K33" s="353"/>
      <c r="L33" s="319"/>
      <c r="M33" s="76">
        <v>0</v>
      </c>
      <c r="N33" s="75"/>
      <c r="O33" s="296"/>
      <c r="P33" s="76">
        <v>0</v>
      </c>
      <c r="Q33" s="75"/>
      <c r="R33" s="296"/>
      <c r="S33" s="76">
        <v>0</v>
      </c>
      <c r="T33" s="233"/>
      <c r="U33" s="296"/>
      <c r="V33" s="222">
        <v>0</v>
      </c>
      <c r="W33" s="205"/>
      <c r="X33" s="609"/>
      <c r="Y33" s="377"/>
      <c r="Z33" s="89"/>
    </row>
    <row r="34" spans="1:26" ht="24.75" customHeight="1" thickBot="1" x14ac:dyDescent="0.3">
      <c r="A34" s="484" t="s">
        <v>33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160"/>
      <c r="M34" s="161"/>
      <c r="N34" s="162"/>
      <c r="O34" s="163">
        <f>5*14</f>
        <v>70</v>
      </c>
      <c r="P34" s="164"/>
      <c r="Q34" s="162"/>
      <c r="R34" s="163">
        <f>5*14</f>
        <v>70</v>
      </c>
      <c r="S34" s="165"/>
      <c r="T34" s="162"/>
      <c r="U34" s="163">
        <f>5*14</f>
        <v>70</v>
      </c>
      <c r="V34" s="223"/>
      <c r="W34" s="166"/>
      <c r="X34" s="224">
        <f>5*14</f>
        <v>70</v>
      </c>
      <c r="Y34" s="219"/>
    </row>
    <row r="35" spans="1:26" ht="24.75" customHeight="1" thickBot="1" x14ac:dyDescent="0.3">
      <c r="A35" s="482" t="s">
        <v>34</v>
      </c>
      <c r="B35" s="483"/>
      <c r="C35" s="483"/>
      <c r="D35" s="483"/>
      <c r="E35" s="483"/>
      <c r="F35" s="483"/>
      <c r="G35" s="483"/>
      <c r="H35" s="483"/>
      <c r="I35" s="483"/>
      <c r="J35" s="483"/>
      <c r="K35" s="483"/>
      <c r="L35" s="167"/>
      <c r="M35" s="168"/>
      <c r="N35" s="169"/>
      <c r="O35" s="170">
        <f>O12+O13+O14+O16+O18+O20+O22+O24+O25+O27+O28+O29+O31+O32</f>
        <v>59</v>
      </c>
      <c r="P35" s="171"/>
      <c r="Q35" s="169"/>
      <c r="R35" s="170">
        <f>R12+R13+R14+R16+R18+R20+R22+R24+R25+R27+R28+R29+R31+R32</f>
        <v>66</v>
      </c>
      <c r="S35" s="171"/>
      <c r="T35" s="169"/>
      <c r="U35" s="170">
        <f>U12+U13+U14+U16+U18+U20+U22+U24+U25+U27+U28+U29+U31+U32</f>
        <v>55</v>
      </c>
      <c r="V35" s="225"/>
      <c r="W35" s="172"/>
      <c r="X35" s="173">
        <f>X12+X13+X14+X16+X18+X20+X22+X24+X25+X27+X28+X29+X31+X32</f>
        <v>57</v>
      </c>
      <c r="Y35" s="220"/>
    </row>
    <row r="36" spans="1:26" ht="22.5" customHeight="1" thickBot="1" x14ac:dyDescent="0.3">
      <c r="A36" s="582" t="s">
        <v>169</v>
      </c>
      <c r="B36" s="583"/>
      <c r="C36" s="583"/>
      <c r="D36" s="583"/>
      <c r="E36" s="583"/>
      <c r="F36" s="583"/>
      <c r="G36" s="583"/>
      <c r="H36" s="583"/>
      <c r="I36" s="583"/>
      <c r="J36" s="583"/>
      <c r="K36" s="583"/>
      <c r="L36" s="583"/>
      <c r="M36" s="583"/>
      <c r="N36" s="583"/>
      <c r="O36" s="583"/>
      <c r="P36" s="583"/>
      <c r="Q36" s="583"/>
      <c r="R36" s="583"/>
      <c r="S36" s="583"/>
      <c r="T36" s="583"/>
      <c r="U36" s="583"/>
      <c r="V36" s="583"/>
      <c r="W36" s="583"/>
      <c r="X36" s="583"/>
      <c r="Y36" s="584"/>
    </row>
    <row r="37" spans="1:26" s="20" customFormat="1" ht="69" customHeight="1" thickBot="1" x14ac:dyDescent="0.3">
      <c r="A37" s="99" t="s">
        <v>35</v>
      </c>
      <c r="B37" s="91" t="s">
        <v>170</v>
      </c>
      <c r="C37" s="92" t="s">
        <v>174</v>
      </c>
      <c r="D37" s="93" t="s">
        <v>171</v>
      </c>
      <c r="E37" s="72" t="s">
        <v>172</v>
      </c>
      <c r="F37" s="93" t="s">
        <v>173</v>
      </c>
      <c r="G37" s="94"/>
      <c r="H37" s="93"/>
      <c r="I37" s="62"/>
      <c r="J37" s="62"/>
      <c r="K37" s="72" t="s">
        <v>40</v>
      </c>
      <c r="L37" s="95"/>
      <c r="M37" s="177" t="s">
        <v>40</v>
      </c>
      <c r="N37" s="175" t="s">
        <v>40</v>
      </c>
      <c r="O37" s="143">
        <v>5</v>
      </c>
      <c r="P37" s="177" t="s">
        <v>40</v>
      </c>
      <c r="Q37" s="175" t="s">
        <v>40</v>
      </c>
      <c r="R37" s="143">
        <v>5</v>
      </c>
      <c r="S37" s="177" t="s">
        <v>40</v>
      </c>
      <c r="T37" s="175" t="s">
        <v>40</v>
      </c>
      <c r="U37" s="143">
        <v>5</v>
      </c>
      <c r="V37" s="177" t="s">
        <v>40</v>
      </c>
      <c r="W37" s="175" t="s">
        <v>40</v>
      </c>
      <c r="X37" s="143">
        <v>5</v>
      </c>
      <c r="Y37" s="96">
        <f>(R37+U37+X37+O37)/4</f>
        <v>5</v>
      </c>
      <c r="Z37" s="89"/>
    </row>
    <row r="38" spans="1:26" s="20" customFormat="1" ht="75" customHeight="1" thickBot="1" x14ac:dyDescent="0.3">
      <c r="A38" s="99" t="s">
        <v>36</v>
      </c>
      <c r="B38" s="91" t="s">
        <v>175</v>
      </c>
      <c r="C38" s="92" t="s">
        <v>176</v>
      </c>
      <c r="D38" s="93" t="s">
        <v>19</v>
      </c>
      <c r="E38" s="72" t="s">
        <v>20</v>
      </c>
      <c r="F38" s="93" t="s">
        <v>177</v>
      </c>
      <c r="G38" s="94"/>
      <c r="H38" s="93"/>
      <c r="I38" s="62"/>
      <c r="J38" s="62"/>
      <c r="K38" s="72" t="s">
        <v>178</v>
      </c>
      <c r="L38" s="95"/>
      <c r="M38" s="194">
        <v>0</v>
      </c>
      <c r="N38" s="174" t="s">
        <v>178</v>
      </c>
      <c r="O38" s="143">
        <v>5</v>
      </c>
      <c r="P38" s="194">
        <v>0</v>
      </c>
      <c r="Q38" s="174" t="s">
        <v>178</v>
      </c>
      <c r="R38" s="143">
        <v>5</v>
      </c>
      <c r="S38" s="194">
        <v>0</v>
      </c>
      <c r="T38" s="174" t="s">
        <v>178</v>
      </c>
      <c r="U38" s="143">
        <v>5</v>
      </c>
      <c r="V38" s="194">
        <v>0</v>
      </c>
      <c r="W38" s="174" t="s">
        <v>178</v>
      </c>
      <c r="X38" s="143">
        <v>5</v>
      </c>
      <c r="Y38" s="96">
        <f>(R38+U38+X38+O38)/4</f>
        <v>5</v>
      </c>
      <c r="Z38" s="89"/>
    </row>
    <row r="39" spans="1:26" s="20" customFormat="1" ht="87.75" customHeight="1" thickBot="1" x14ac:dyDescent="0.3">
      <c r="A39" s="344" t="s">
        <v>38</v>
      </c>
      <c r="B39" s="347" t="s">
        <v>179</v>
      </c>
      <c r="C39" s="472" t="s">
        <v>195</v>
      </c>
      <c r="D39" s="589" t="s">
        <v>22</v>
      </c>
      <c r="E39" s="352" t="s">
        <v>180</v>
      </c>
      <c r="F39" s="352" t="s">
        <v>181</v>
      </c>
      <c r="G39" s="451" t="s">
        <v>182</v>
      </c>
      <c r="H39" s="352" t="s">
        <v>183</v>
      </c>
      <c r="I39" s="352" t="s">
        <v>184</v>
      </c>
      <c r="J39" s="352" t="s">
        <v>185</v>
      </c>
      <c r="K39" s="352" t="s">
        <v>186</v>
      </c>
      <c r="L39" s="390" t="s">
        <v>187</v>
      </c>
      <c r="M39" s="208">
        <v>0</v>
      </c>
      <c r="N39" s="98">
        <v>0</v>
      </c>
      <c r="O39" s="295">
        <v>5</v>
      </c>
      <c r="P39" s="98">
        <v>0</v>
      </c>
      <c r="Q39" s="98">
        <v>0</v>
      </c>
      <c r="R39" s="295">
        <v>5</v>
      </c>
      <c r="S39" s="97">
        <v>1618</v>
      </c>
      <c r="T39" s="98">
        <f>100-(S40/S39*100)</f>
        <v>37.268232385661314</v>
      </c>
      <c r="U39" s="295">
        <v>0</v>
      </c>
      <c r="V39" s="97">
        <v>127666.58</v>
      </c>
      <c r="W39" s="98">
        <f>(V40/V39*100)-100</f>
        <v>5.50122044469272</v>
      </c>
      <c r="X39" s="295">
        <v>4</v>
      </c>
      <c r="Y39" s="597">
        <f>(R39+U39+X39+O39)/4</f>
        <v>3.5</v>
      </c>
      <c r="Z39" s="89"/>
    </row>
    <row r="40" spans="1:26" s="20" customFormat="1" ht="84" customHeight="1" thickBot="1" x14ac:dyDescent="0.3">
      <c r="A40" s="345"/>
      <c r="B40" s="348"/>
      <c r="C40" s="396"/>
      <c r="D40" s="592"/>
      <c r="E40" s="353"/>
      <c r="F40" s="353"/>
      <c r="G40" s="452"/>
      <c r="H40" s="353"/>
      <c r="I40" s="353"/>
      <c r="J40" s="353"/>
      <c r="K40" s="353"/>
      <c r="L40" s="319"/>
      <c r="M40" s="209">
        <v>0</v>
      </c>
      <c r="N40" s="75"/>
      <c r="O40" s="297"/>
      <c r="P40" s="76">
        <v>0</v>
      </c>
      <c r="Q40" s="75"/>
      <c r="R40" s="297"/>
      <c r="S40" s="76">
        <v>1015</v>
      </c>
      <c r="T40" s="75"/>
      <c r="U40" s="297"/>
      <c r="V40" s="76">
        <v>134689.79999999999</v>
      </c>
      <c r="W40" s="77"/>
      <c r="X40" s="297"/>
      <c r="Y40" s="598"/>
      <c r="Z40" s="89"/>
    </row>
    <row r="41" spans="1:26" s="20" customFormat="1" ht="48" customHeight="1" thickBot="1" x14ac:dyDescent="0.3">
      <c r="A41" s="344" t="s">
        <v>39</v>
      </c>
      <c r="B41" s="347" t="s">
        <v>188</v>
      </c>
      <c r="C41" s="606" t="s">
        <v>197</v>
      </c>
      <c r="D41" s="350" t="s">
        <v>189</v>
      </c>
      <c r="E41" s="352" t="s">
        <v>190</v>
      </c>
      <c r="F41" s="352" t="s">
        <v>191</v>
      </c>
      <c r="G41" s="451"/>
      <c r="H41" s="352"/>
      <c r="I41" s="352" t="s">
        <v>192</v>
      </c>
      <c r="J41" s="352"/>
      <c r="K41" s="352" t="s">
        <v>193</v>
      </c>
      <c r="L41" s="390" t="s">
        <v>194</v>
      </c>
      <c r="M41" s="97">
        <v>4280.8</v>
      </c>
      <c r="N41" s="98">
        <f>M41/M42</f>
        <v>2.3624724061810154</v>
      </c>
      <c r="O41" s="295">
        <v>0</v>
      </c>
      <c r="P41" s="98">
        <v>0</v>
      </c>
      <c r="Q41" s="98">
        <f>P41/P42</f>
        <v>0</v>
      </c>
      <c r="R41" s="295">
        <v>5</v>
      </c>
      <c r="S41" s="97">
        <v>11705.6</v>
      </c>
      <c r="T41" s="98">
        <f>S41/S42</f>
        <v>1.1861820171660773</v>
      </c>
      <c r="U41" s="295">
        <v>0</v>
      </c>
      <c r="V41" s="97">
        <v>735294.1</v>
      </c>
      <c r="W41" s="98">
        <f>V41/V42</f>
        <v>0.79244559315669838</v>
      </c>
      <c r="X41" s="295">
        <v>5</v>
      </c>
      <c r="Y41" s="597">
        <f>(R41+U41+X41+O41)/4</f>
        <v>2.5</v>
      </c>
      <c r="Z41" s="89"/>
    </row>
    <row r="42" spans="1:26" s="20" customFormat="1" ht="41.25" customHeight="1" thickBot="1" x14ac:dyDescent="0.3">
      <c r="A42" s="346"/>
      <c r="B42" s="349"/>
      <c r="C42" s="607"/>
      <c r="D42" s="351"/>
      <c r="E42" s="354"/>
      <c r="F42" s="354"/>
      <c r="G42" s="425"/>
      <c r="H42" s="354"/>
      <c r="I42" s="354"/>
      <c r="J42" s="354"/>
      <c r="K42" s="354"/>
      <c r="L42" s="391"/>
      <c r="M42" s="100">
        <v>1812</v>
      </c>
      <c r="N42" s="101"/>
      <c r="O42" s="297"/>
      <c r="P42" s="100">
        <v>7.5</v>
      </c>
      <c r="Q42" s="101"/>
      <c r="R42" s="297"/>
      <c r="S42" s="100">
        <v>9868.2999999999993</v>
      </c>
      <c r="T42" s="101"/>
      <c r="U42" s="297"/>
      <c r="V42" s="100">
        <v>927879.6</v>
      </c>
      <c r="W42" s="102"/>
      <c r="X42" s="297"/>
      <c r="Y42" s="605"/>
      <c r="Z42" s="89"/>
    </row>
    <row r="43" spans="1:26" s="20" customFormat="1" ht="81.75" customHeight="1" thickBot="1" x14ac:dyDescent="0.3">
      <c r="A43" s="99" t="s">
        <v>41</v>
      </c>
      <c r="B43" s="91" t="s">
        <v>198</v>
      </c>
      <c r="C43" s="92" t="s">
        <v>199</v>
      </c>
      <c r="D43" s="93" t="s">
        <v>200</v>
      </c>
      <c r="E43" s="72" t="s">
        <v>201</v>
      </c>
      <c r="F43" s="93" t="s">
        <v>202</v>
      </c>
      <c r="G43" s="94"/>
      <c r="H43" s="93"/>
      <c r="I43" s="62"/>
      <c r="J43" s="62"/>
      <c r="K43" s="72" t="s">
        <v>203</v>
      </c>
      <c r="L43" s="95"/>
      <c r="M43" s="142" t="s">
        <v>340</v>
      </c>
      <c r="N43" s="176" t="s">
        <v>203</v>
      </c>
      <c r="O43" s="143">
        <v>5</v>
      </c>
      <c r="P43" s="142" t="s">
        <v>340</v>
      </c>
      <c r="Q43" s="176" t="s">
        <v>203</v>
      </c>
      <c r="R43" s="143">
        <v>5</v>
      </c>
      <c r="S43" s="142" t="s">
        <v>340</v>
      </c>
      <c r="T43" s="176" t="s">
        <v>203</v>
      </c>
      <c r="U43" s="143">
        <v>5</v>
      </c>
      <c r="V43" s="142" t="s">
        <v>340</v>
      </c>
      <c r="W43" s="176" t="s">
        <v>203</v>
      </c>
      <c r="X43" s="143">
        <v>5</v>
      </c>
      <c r="Y43" s="96">
        <f>(R43+U43+X43+O43)/4</f>
        <v>5</v>
      </c>
      <c r="Z43" s="89"/>
    </row>
    <row r="44" spans="1:26" s="20" customFormat="1" ht="81" customHeight="1" thickBot="1" x14ac:dyDescent="0.3">
      <c r="A44" s="344" t="s">
        <v>42</v>
      </c>
      <c r="B44" s="347" t="s">
        <v>204</v>
      </c>
      <c r="C44" s="472" t="s">
        <v>211</v>
      </c>
      <c r="D44" s="589" t="s">
        <v>22</v>
      </c>
      <c r="E44" s="352" t="s">
        <v>205</v>
      </c>
      <c r="F44" s="352" t="s">
        <v>206</v>
      </c>
      <c r="G44" s="451" t="s">
        <v>207</v>
      </c>
      <c r="H44" s="352"/>
      <c r="I44" s="352" t="s">
        <v>208</v>
      </c>
      <c r="J44" s="352" t="s">
        <v>209</v>
      </c>
      <c r="K44" s="352" t="s">
        <v>210</v>
      </c>
      <c r="L44" s="390"/>
      <c r="M44" s="97">
        <v>36.5</v>
      </c>
      <c r="N44" s="98">
        <f>M45/M44*100</f>
        <v>100</v>
      </c>
      <c r="O44" s="295">
        <v>5</v>
      </c>
      <c r="P44" s="98">
        <v>0</v>
      </c>
      <c r="Q44" s="303" t="s">
        <v>352</v>
      </c>
      <c r="R44" s="304"/>
      <c r="S44" s="208">
        <v>3764.84</v>
      </c>
      <c r="T44" s="293">
        <f>S44/S45*100</f>
        <v>100</v>
      </c>
      <c r="U44" s="610">
        <v>5</v>
      </c>
      <c r="V44" s="97">
        <v>153876.70000000001</v>
      </c>
      <c r="W44" s="98">
        <f>V44/V45*100</f>
        <v>91.906412084984794</v>
      </c>
      <c r="X44" s="295">
        <v>4</v>
      </c>
      <c r="Y44" s="376">
        <f>(O44+U44+X44)/3</f>
        <v>4.666666666666667</v>
      </c>
      <c r="Z44" s="89"/>
    </row>
    <row r="45" spans="1:26" s="20" customFormat="1" ht="69" customHeight="1" thickBot="1" x14ac:dyDescent="0.3">
      <c r="A45" s="346"/>
      <c r="B45" s="349"/>
      <c r="C45" s="473"/>
      <c r="D45" s="351"/>
      <c r="E45" s="354"/>
      <c r="F45" s="354"/>
      <c r="G45" s="425"/>
      <c r="H45" s="354"/>
      <c r="I45" s="354"/>
      <c r="J45" s="354"/>
      <c r="K45" s="354"/>
      <c r="L45" s="391"/>
      <c r="M45" s="240">
        <v>36.5</v>
      </c>
      <c r="N45" s="101"/>
      <c r="O45" s="296"/>
      <c r="P45" s="100">
        <v>0</v>
      </c>
      <c r="Q45" s="305"/>
      <c r="R45" s="306"/>
      <c r="S45" s="240">
        <v>3764.84</v>
      </c>
      <c r="T45" s="294"/>
      <c r="U45" s="611"/>
      <c r="V45" s="100">
        <v>167427.6</v>
      </c>
      <c r="W45" s="102"/>
      <c r="X45" s="296"/>
      <c r="Y45" s="377"/>
      <c r="Z45" s="89"/>
    </row>
    <row r="46" spans="1:26" ht="22.5" customHeight="1" thickBot="1" x14ac:dyDescent="0.3">
      <c r="A46" s="333" t="s">
        <v>33</v>
      </c>
      <c r="B46" s="572"/>
      <c r="C46" s="573"/>
      <c r="D46" s="574"/>
      <c r="E46" s="575"/>
      <c r="F46" s="576"/>
      <c r="G46" s="577"/>
      <c r="H46" s="578"/>
      <c r="I46" s="579"/>
      <c r="J46" s="580"/>
      <c r="K46" s="581"/>
      <c r="L46" s="21"/>
      <c r="M46" s="22"/>
      <c r="N46" s="23"/>
      <c r="O46" s="24">
        <f>5*6</f>
        <v>30</v>
      </c>
      <c r="P46" s="25"/>
      <c r="Q46" s="23"/>
      <c r="R46" s="24">
        <f>5*6-5</f>
        <v>25</v>
      </c>
      <c r="S46" s="26"/>
      <c r="T46" s="23"/>
      <c r="U46" s="24">
        <f>5*6</f>
        <v>30</v>
      </c>
      <c r="V46" s="27"/>
      <c r="W46" s="28"/>
      <c r="X46" s="24">
        <f>5*6</f>
        <v>30</v>
      </c>
      <c r="Y46" s="29"/>
    </row>
    <row r="47" spans="1:26" s="8" customFormat="1" ht="21" customHeight="1" thickBot="1" x14ac:dyDescent="0.3">
      <c r="A47" s="355" t="s">
        <v>34</v>
      </c>
      <c r="B47" s="562"/>
      <c r="C47" s="563"/>
      <c r="D47" s="564"/>
      <c r="E47" s="565"/>
      <c r="F47" s="566"/>
      <c r="G47" s="567"/>
      <c r="H47" s="568"/>
      <c r="I47" s="569"/>
      <c r="J47" s="570"/>
      <c r="K47" s="571"/>
      <c r="L47" s="30"/>
      <c r="M47" s="31"/>
      <c r="N47" s="32"/>
      <c r="O47" s="33">
        <f>O37+O38+O39+O41+O43+O44</f>
        <v>25</v>
      </c>
      <c r="P47" s="34"/>
      <c r="Q47" s="32"/>
      <c r="R47" s="33">
        <f>R37+R38+R39+R41+R43+R44</f>
        <v>25</v>
      </c>
      <c r="S47" s="34"/>
      <c r="T47" s="32"/>
      <c r="U47" s="33">
        <f>U37+U38+U39+U41+U43+U44</f>
        <v>20</v>
      </c>
      <c r="V47" s="35"/>
      <c r="W47" s="33"/>
      <c r="X47" s="33">
        <f>X37+X38+X39+X41+X43+X44</f>
        <v>28</v>
      </c>
      <c r="Y47" s="36"/>
    </row>
    <row r="48" spans="1:26" ht="22.35" customHeight="1" thickBot="1" x14ac:dyDescent="0.3">
      <c r="A48" s="537" t="s">
        <v>212</v>
      </c>
      <c r="B48" s="538"/>
      <c r="C48" s="539"/>
      <c r="D48" s="540"/>
      <c r="E48" s="541"/>
      <c r="F48" s="542"/>
      <c r="G48" s="543"/>
      <c r="H48" s="544"/>
      <c r="I48" s="545"/>
      <c r="J48" s="546"/>
      <c r="K48" s="547"/>
      <c r="L48" s="548"/>
      <c r="M48" s="549"/>
      <c r="N48" s="550"/>
      <c r="O48" s="551"/>
      <c r="P48" s="552"/>
      <c r="Q48" s="553"/>
      <c r="R48" s="554"/>
      <c r="S48" s="555"/>
      <c r="T48" s="556"/>
      <c r="U48" s="557"/>
      <c r="V48" s="558"/>
      <c r="W48" s="559"/>
      <c r="X48" s="560"/>
      <c r="Y48" s="561"/>
    </row>
    <row r="49" spans="1:26" s="20" customFormat="1" ht="70.5" customHeight="1" thickBot="1" x14ac:dyDescent="0.3">
      <c r="A49" s="99" t="s">
        <v>45</v>
      </c>
      <c r="B49" s="91" t="s">
        <v>213</v>
      </c>
      <c r="C49" s="92" t="s">
        <v>214</v>
      </c>
      <c r="D49" s="93" t="s">
        <v>200</v>
      </c>
      <c r="E49" s="72" t="s">
        <v>215</v>
      </c>
      <c r="F49" s="93" t="s">
        <v>216</v>
      </c>
      <c r="G49" s="94"/>
      <c r="H49" s="93"/>
      <c r="I49" s="62"/>
      <c r="J49" s="62"/>
      <c r="K49" s="72" t="s">
        <v>217</v>
      </c>
      <c r="L49" s="95"/>
      <c r="M49" s="142" t="s">
        <v>340</v>
      </c>
      <c r="N49" s="176" t="s">
        <v>217</v>
      </c>
      <c r="O49" s="143">
        <v>5</v>
      </c>
      <c r="P49" s="142" t="s">
        <v>340</v>
      </c>
      <c r="Q49" s="176" t="s">
        <v>217</v>
      </c>
      <c r="R49" s="143">
        <v>5</v>
      </c>
      <c r="S49" s="142" t="s">
        <v>340</v>
      </c>
      <c r="T49" s="176" t="s">
        <v>217</v>
      </c>
      <c r="U49" s="143">
        <v>5</v>
      </c>
      <c r="V49" s="142" t="s">
        <v>340</v>
      </c>
      <c r="W49" s="174" t="s">
        <v>217</v>
      </c>
      <c r="X49" s="143">
        <v>5</v>
      </c>
      <c r="Y49" s="96">
        <f>(R49+U49+X49+O49)/4</f>
        <v>5</v>
      </c>
      <c r="Z49" s="89"/>
    </row>
    <row r="50" spans="1:26" s="20" customFormat="1" ht="168" customHeight="1" thickBot="1" x14ac:dyDescent="0.3">
      <c r="A50" s="99" t="s">
        <v>46</v>
      </c>
      <c r="B50" s="91" t="s">
        <v>218</v>
      </c>
      <c r="C50" s="92" t="s">
        <v>219</v>
      </c>
      <c r="D50" s="93" t="s">
        <v>200</v>
      </c>
      <c r="E50" s="72" t="s">
        <v>220</v>
      </c>
      <c r="F50" s="93" t="s">
        <v>221</v>
      </c>
      <c r="G50" s="94"/>
      <c r="H50" s="93"/>
      <c r="I50" s="62"/>
      <c r="J50" s="62"/>
      <c r="K50" s="72" t="s">
        <v>222</v>
      </c>
      <c r="L50" s="95" t="s">
        <v>223</v>
      </c>
      <c r="M50" s="142" t="s">
        <v>65</v>
      </c>
      <c r="N50" s="218" t="s">
        <v>222</v>
      </c>
      <c r="O50" s="143">
        <v>5</v>
      </c>
      <c r="P50" s="142" t="s">
        <v>65</v>
      </c>
      <c r="Q50" s="176" t="s">
        <v>222</v>
      </c>
      <c r="R50" s="143">
        <v>5</v>
      </c>
      <c r="S50" s="142" t="s">
        <v>65</v>
      </c>
      <c r="T50" s="176" t="s">
        <v>222</v>
      </c>
      <c r="U50" s="143">
        <v>5</v>
      </c>
      <c r="V50" s="142" t="s">
        <v>65</v>
      </c>
      <c r="W50" s="176" t="s">
        <v>222</v>
      </c>
      <c r="X50" s="143">
        <v>5</v>
      </c>
      <c r="Y50" s="96">
        <f>(R50+U50+X50+O50)/4</f>
        <v>5</v>
      </c>
      <c r="Z50" s="89"/>
    </row>
    <row r="51" spans="1:26" s="20" customFormat="1" ht="75.75" customHeight="1" thickBot="1" x14ac:dyDescent="0.3">
      <c r="A51" s="344" t="s">
        <v>47</v>
      </c>
      <c r="B51" s="347" t="s">
        <v>224</v>
      </c>
      <c r="C51" s="472" t="s">
        <v>225</v>
      </c>
      <c r="D51" s="589" t="s">
        <v>22</v>
      </c>
      <c r="E51" s="352" t="s">
        <v>226</v>
      </c>
      <c r="F51" s="352" t="s">
        <v>227</v>
      </c>
      <c r="G51" s="451" t="s">
        <v>228</v>
      </c>
      <c r="H51" s="352" t="s">
        <v>229</v>
      </c>
      <c r="I51" s="352" t="s">
        <v>230</v>
      </c>
      <c r="J51" s="352" t="s">
        <v>231</v>
      </c>
      <c r="K51" s="352" t="s">
        <v>232</v>
      </c>
      <c r="L51" s="390" t="s">
        <v>233</v>
      </c>
      <c r="M51" s="178">
        <v>2</v>
      </c>
      <c r="N51" s="98">
        <f>M51/M52*100</f>
        <v>50</v>
      </c>
      <c r="O51" s="295">
        <v>3</v>
      </c>
      <c r="P51" s="178">
        <v>0</v>
      </c>
      <c r="Q51" s="303" t="s">
        <v>360</v>
      </c>
      <c r="R51" s="304"/>
      <c r="S51" s="178">
        <v>0</v>
      </c>
      <c r="T51" s="303" t="s">
        <v>360</v>
      </c>
      <c r="U51" s="304"/>
      <c r="V51" s="97">
        <v>0</v>
      </c>
      <c r="W51" s="98">
        <f>V51/V52*100</f>
        <v>0</v>
      </c>
      <c r="X51" s="311">
        <v>5</v>
      </c>
      <c r="Y51" s="376">
        <f>(O51+X51)/2</f>
        <v>4</v>
      </c>
      <c r="Z51" s="89"/>
    </row>
    <row r="52" spans="1:26" s="20" customFormat="1" ht="59.25" customHeight="1" thickBot="1" x14ac:dyDescent="0.3">
      <c r="A52" s="346"/>
      <c r="B52" s="349"/>
      <c r="C52" s="473"/>
      <c r="D52" s="351"/>
      <c r="E52" s="354"/>
      <c r="F52" s="354"/>
      <c r="G52" s="425"/>
      <c r="H52" s="354"/>
      <c r="I52" s="354"/>
      <c r="J52" s="354"/>
      <c r="K52" s="354"/>
      <c r="L52" s="391"/>
      <c r="M52" s="179">
        <v>4</v>
      </c>
      <c r="N52" s="101"/>
      <c r="O52" s="297"/>
      <c r="P52" s="258">
        <v>0</v>
      </c>
      <c r="Q52" s="305"/>
      <c r="R52" s="306"/>
      <c r="S52" s="258">
        <v>0</v>
      </c>
      <c r="T52" s="305"/>
      <c r="U52" s="306"/>
      <c r="V52" s="100">
        <v>4</v>
      </c>
      <c r="W52" s="102"/>
      <c r="X52" s="312"/>
      <c r="Y52" s="377"/>
      <c r="Z52" s="89"/>
    </row>
    <row r="53" spans="1:26" s="20" customFormat="1" ht="138" customHeight="1" thickBot="1" x14ac:dyDescent="0.3">
      <c r="A53" s="99" t="s">
        <v>48</v>
      </c>
      <c r="B53" s="91" t="s">
        <v>234</v>
      </c>
      <c r="C53" s="92" t="s">
        <v>235</v>
      </c>
      <c r="D53" s="93" t="s">
        <v>200</v>
      </c>
      <c r="E53" s="72" t="s">
        <v>236</v>
      </c>
      <c r="F53" s="72" t="s">
        <v>237</v>
      </c>
      <c r="G53" s="105"/>
      <c r="H53" s="72"/>
      <c r="I53" s="72"/>
      <c r="J53" s="72"/>
      <c r="K53" s="72" t="s">
        <v>351</v>
      </c>
      <c r="L53" s="95" t="s">
        <v>238</v>
      </c>
      <c r="M53" s="194">
        <v>0</v>
      </c>
      <c r="N53" s="174" t="s">
        <v>341</v>
      </c>
      <c r="O53" s="143">
        <v>5</v>
      </c>
      <c r="P53" s="194">
        <v>0</v>
      </c>
      <c r="Q53" s="174" t="s">
        <v>341</v>
      </c>
      <c r="R53" s="143">
        <v>5</v>
      </c>
      <c r="S53" s="194">
        <v>0</v>
      </c>
      <c r="T53" s="174" t="s">
        <v>341</v>
      </c>
      <c r="U53" s="143">
        <v>5</v>
      </c>
      <c r="V53" s="194">
        <v>0</v>
      </c>
      <c r="W53" s="174" t="s">
        <v>341</v>
      </c>
      <c r="X53" s="143">
        <v>5</v>
      </c>
      <c r="Y53" s="96">
        <f>(R53+U53+X53+O53)/4</f>
        <v>5</v>
      </c>
      <c r="Z53" s="89"/>
    </row>
    <row r="54" spans="1:26" ht="22.5" customHeight="1" thickBot="1" x14ac:dyDescent="0.3">
      <c r="A54" s="333" t="s">
        <v>33</v>
      </c>
      <c r="B54" s="334"/>
      <c r="C54" s="335"/>
      <c r="D54" s="336"/>
      <c r="E54" s="337"/>
      <c r="F54" s="338"/>
      <c r="G54" s="339"/>
      <c r="H54" s="340"/>
      <c r="I54" s="341"/>
      <c r="J54" s="342"/>
      <c r="K54" s="343"/>
      <c r="L54" s="21"/>
      <c r="M54" s="22"/>
      <c r="N54" s="23"/>
      <c r="O54" s="24">
        <v>20</v>
      </c>
      <c r="P54" s="25"/>
      <c r="Q54" s="23"/>
      <c r="R54" s="24">
        <f>20-5</f>
        <v>15</v>
      </c>
      <c r="S54" s="26"/>
      <c r="T54" s="23"/>
      <c r="U54" s="24">
        <f>20-5</f>
        <v>15</v>
      </c>
      <c r="V54" s="27"/>
      <c r="W54" s="28"/>
      <c r="X54" s="24">
        <v>20</v>
      </c>
      <c r="Y54" s="39"/>
    </row>
    <row r="55" spans="1:26" s="8" customFormat="1" ht="21" customHeight="1" thickBot="1" x14ac:dyDescent="0.3">
      <c r="A55" s="355" t="s">
        <v>34</v>
      </c>
      <c r="B55" s="493"/>
      <c r="C55" s="494"/>
      <c r="D55" s="495"/>
      <c r="E55" s="496"/>
      <c r="F55" s="497"/>
      <c r="G55" s="498"/>
      <c r="H55" s="499"/>
      <c r="I55" s="500"/>
      <c r="J55" s="501"/>
      <c r="K55" s="502"/>
      <c r="L55" s="30"/>
      <c r="M55" s="31"/>
      <c r="N55" s="32"/>
      <c r="O55" s="33">
        <f>O49+O50+O51+O53</f>
        <v>18</v>
      </c>
      <c r="P55" s="34"/>
      <c r="Q55" s="32"/>
      <c r="R55" s="33">
        <f>R49+R50+R51+R53</f>
        <v>15</v>
      </c>
      <c r="S55" s="34"/>
      <c r="T55" s="32"/>
      <c r="U55" s="33">
        <f>U49+U50+U51+U53</f>
        <v>15</v>
      </c>
      <c r="V55" s="35"/>
      <c r="W55" s="33"/>
      <c r="X55" s="33">
        <f>X49+X50+X51+X53</f>
        <v>20</v>
      </c>
      <c r="Y55" s="40"/>
    </row>
    <row r="56" spans="1:26" ht="22.5" customHeight="1" thickBot="1" x14ac:dyDescent="0.3">
      <c r="A56" s="490" t="s">
        <v>239</v>
      </c>
      <c r="B56" s="491"/>
      <c r="C56" s="491"/>
      <c r="D56" s="491"/>
      <c r="E56" s="491"/>
      <c r="F56" s="491"/>
      <c r="G56" s="491"/>
      <c r="H56" s="491"/>
      <c r="I56" s="491"/>
      <c r="J56" s="491"/>
      <c r="K56" s="491"/>
      <c r="L56" s="491"/>
      <c r="M56" s="491"/>
      <c r="N56" s="491"/>
      <c r="O56" s="491"/>
      <c r="P56" s="491"/>
      <c r="Q56" s="491"/>
      <c r="R56" s="491"/>
      <c r="S56" s="491"/>
      <c r="T56" s="491"/>
      <c r="U56" s="491"/>
      <c r="V56" s="491"/>
      <c r="W56" s="491"/>
      <c r="X56" s="491"/>
      <c r="Y56" s="492"/>
    </row>
    <row r="57" spans="1:26" s="20" customFormat="1" ht="63.75" customHeight="1" thickBot="1" x14ac:dyDescent="0.3">
      <c r="A57" s="344" t="s">
        <v>49</v>
      </c>
      <c r="B57" s="347" t="s">
        <v>224</v>
      </c>
      <c r="C57" s="107" t="s">
        <v>240</v>
      </c>
      <c r="D57" s="350" t="s">
        <v>171</v>
      </c>
      <c r="E57" s="352" t="s">
        <v>244</v>
      </c>
      <c r="F57" s="352" t="s">
        <v>245</v>
      </c>
      <c r="G57" s="451" t="s">
        <v>246</v>
      </c>
      <c r="H57" s="352"/>
      <c r="I57" s="352" t="s">
        <v>247</v>
      </c>
      <c r="J57" s="352" t="s">
        <v>248</v>
      </c>
      <c r="K57" s="352" t="s">
        <v>249</v>
      </c>
      <c r="L57" s="390" t="s">
        <v>250</v>
      </c>
      <c r="M57" s="180" t="s">
        <v>340</v>
      </c>
      <c r="N57" s="241">
        <v>1</v>
      </c>
      <c r="O57" s="295">
        <v>5</v>
      </c>
      <c r="P57" s="180" t="s">
        <v>340</v>
      </c>
      <c r="Q57" s="241">
        <v>1</v>
      </c>
      <c r="R57" s="295">
        <v>3</v>
      </c>
      <c r="S57" s="180" t="s">
        <v>340</v>
      </c>
      <c r="T57" s="241">
        <v>1</v>
      </c>
      <c r="U57" s="295">
        <v>4</v>
      </c>
      <c r="V57" s="180" t="s">
        <v>340</v>
      </c>
      <c r="W57" s="241">
        <v>1</v>
      </c>
      <c r="X57" s="295">
        <v>4</v>
      </c>
      <c r="Y57" s="376">
        <f>(R57+U57+X57+O57)/4</f>
        <v>4</v>
      </c>
      <c r="Z57" s="89"/>
    </row>
    <row r="58" spans="1:26" s="20" customFormat="1" ht="60.75" customHeight="1" x14ac:dyDescent="0.25">
      <c r="A58" s="345"/>
      <c r="B58" s="348"/>
      <c r="C58" s="108" t="s">
        <v>241</v>
      </c>
      <c r="D58" s="317"/>
      <c r="E58" s="353"/>
      <c r="F58" s="353"/>
      <c r="G58" s="452"/>
      <c r="H58" s="353"/>
      <c r="I58" s="353"/>
      <c r="J58" s="353"/>
      <c r="K58" s="353"/>
      <c r="L58" s="466"/>
      <c r="M58" s="181" t="s">
        <v>340</v>
      </c>
      <c r="N58" s="242">
        <v>1</v>
      </c>
      <c r="O58" s="307"/>
      <c r="P58" s="181" t="s">
        <v>340</v>
      </c>
      <c r="Q58" s="242">
        <v>1</v>
      </c>
      <c r="R58" s="307"/>
      <c r="S58" s="181" t="s">
        <v>65</v>
      </c>
      <c r="T58" s="242">
        <v>0</v>
      </c>
      <c r="U58" s="307"/>
      <c r="V58" s="181" t="s">
        <v>65</v>
      </c>
      <c r="W58" s="242">
        <v>0</v>
      </c>
      <c r="X58" s="307"/>
      <c r="Y58" s="377"/>
      <c r="Z58" s="89"/>
    </row>
    <row r="59" spans="1:26" s="20" customFormat="1" ht="58.5" customHeight="1" x14ac:dyDescent="0.25">
      <c r="A59" s="345"/>
      <c r="B59" s="348"/>
      <c r="C59" s="108" t="s">
        <v>242</v>
      </c>
      <c r="D59" s="317"/>
      <c r="E59" s="353"/>
      <c r="F59" s="353"/>
      <c r="G59" s="452"/>
      <c r="H59" s="353"/>
      <c r="I59" s="353"/>
      <c r="J59" s="353"/>
      <c r="K59" s="353"/>
      <c r="L59" s="466"/>
      <c r="M59" s="182">
        <v>1</v>
      </c>
      <c r="N59" s="243">
        <v>1</v>
      </c>
      <c r="O59" s="307"/>
      <c r="P59" s="182">
        <v>0</v>
      </c>
      <c r="Q59" s="243">
        <v>0</v>
      </c>
      <c r="R59" s="307"/>
      <c r="S59" s="182">
        <v>1</v>
      </c>
      <c r="T59" s="243">
        <v>1</v>
      </c>
      <c r="U59" s="307"/>
      <c r="V59" s="182">
        <v>1</v>
      </c>
      <c r="W59" s="243">
        <v>1</v>
      </c>
      <c r="X59" s="307"/>
      <c r="Y59" s="377"/>
      <c r="Z59" s="89"/>
    </row>
    <row r="60" spans="1:26" s="20" customFormat="1" ht="107.25" customHeight="1" thickBot="1" x14ac:dyDescent="0.3">
      <c r="A60" s="346"/>
      <c r="B60" s="349"/>
      <c r="C60" s="109" t="s">
        <v>243</v>
      </c>
      <c r="D60" s="351"/>
      <c r="E60" s="354"/>
      <c r="F60" s="354"/>
      <c r="G60" s="425"/>
      <c r="H60" s="354"/>
      <c r="I60" s="354"/>
      <c r="J60" s="354"/>
      <c r="K60" s="354"/>
      <c r="L60" s="391"/>
      <c r="M60" s="183" t="s">
        <v>340</v>
      </c>
      <c r="N60" s="244">
        <v>1</v>
      </c>
      <c r="O60" s="297"/>
      <c r="P60" s="183" t="s">
        <v>65</v>
      </c>
      <c r="Q60" s="244">
        <v>0</v>
      </c>
      <c r="R60" s="297"/>
      <c r="S60" s="183" t="s">
        <v>340</v>
      </c>
      <c r="T60" s="244">
        <v>1</v>
      </c>
      <c r="U60" s="297"/>
      <c r="V60" s="183" t="s">
        <v>340</v>
      </c>
      <c r="W60" s="244">
        <v>1</v>
      </c>
      <c r="X60" s="297"/>
      <c r="Y60" s="377"/>
      <c r="Z60" s="89"/>
    </row>
    <row r="61" spans="1:26" s="20" customFormat="1" ht="60.75" customHeight="1" thickBot="1" x14ac:dyDescent="0.3">
      <c r="A61" s="344" t="s">
        <v>50</v>
      </c>
      <c r="B61" s="347" t="s">
        <v>251</v>
      </c>
      <c r="C61" s="472" t="s">
        <v>256</v>
      </c>
      <c r="D61" s="589" t="s">
        <v>22</v>
      </c>
      <c r="E61" s="352" t="s">
        <v>252</v>
      </c>
      <c r="F61" s="352" t="s">
        <v>253</v>
      </c>
      <c r="G61" s="451"/>
      <c r="H61" s="352"/>
      <c r="I61" s="352" t="s">
        <v>254</v>
      </c>
      <c r="J61" s="352"/>
      <c r="K61" s="352" t="s">
        <v>255</v>
      </c>
      <c r="L61" s="390" t="s">
        <v>262</v>
      </c>
      <c r="M61" s="178">
        <v>15</v>
      </c>
      <c r="N61" s="98">
        <f>M61/M62*100</f>
        <v>100</v>
      </c>
      <c r="O61" s="295">
        <v>5</v>
      </c>
      <c r="P61" s="255">
        <v>8</v>
      </c>
      <c r="Q61" s="98">
        <f>P61/P62*100</f>
        <v>100</v>
      </c>
      <c r="R61" s="295">
        <v>5</v>
      </c>
      <c r="S61" s="178">
        <v>2</v>
      </c>
      <c r="T61" s="98">
        <f>S61/S62*100</f>
        <v>100</v>
      </c>
      <c r="U61" s="295">
        <v>5</v>
      </c>
      <c r="V61" s="97">
        <v>0</v>
      </c>
      <c r="W61" s="303" t="s">
        <v>358</v>
      </c>
      <c r="X61" s="304"/>
      <c r="Y61" s="376">
        <f>(O61+R61+U61)/3</f>
        <v>5</v>
      </c>
      <c r="Z61" s="89"/>
    </row>
    <row r="62" spans="1:26" s="20" customFormat="1" ht="50.25" customHeight="1" thickBot="1" x14ac:dyDescent="0.3">
      <c r="A62" s="346"/>
      <c r="B62" s="349"/>
      <c r="C62" s="473"/>
      <c r="D62" s="351"/>
      <c r="E62" s="354"/>
      <c r="F62" s="354"/>
      <c r="G62" s="425"/>
      <c r="H62" s="354"/>
      <c r="I62" s="354"/>
      <c r="J62" s="354"/>
      <c r="K62" s="354"/>
      <c r="L62" s="391"/>
      <c r="M62" s="179">
        <v>15</v>
      </c>
      <c r="N62" s="101"/>
      <c r="O62" s="297"/>
      <c r="P62" s="179">
        <v>8</v>
      </c>
      <c r="Q62" s="101"/>
      <c r="R62" s="297"/>
      <c r="S62" s="179">
        <v>2</v>
      </c>
      <c r="T62" s="101"/>
      <c r="U62" s="297"/>
      <c r="V62" s="100">
        <v>0</v>
      </c>
      <c r="W62" s="305"/>
      <c r="X62" s="306"/>
      <c r="Y62" s="377"/>
      <c r="Z62" s="89"/>
    </row>
    <row r="63" spans="1:26" s="20" customFormat="1" ht="179.25" customHeight="1" thickBot="1" x14ac:dyDescent="0.3">
      <c r="A63" s="99" t="s">
        <v>54</v>
      </c>
      <c r="B63" s="91" t="s">
        <v>257</v>
      </c>
      <c r="C63" s="92" t="s">
        <v>258</v>
      </c>
      <c r="D63" s="93" t="s">
        <v>200</v>
      </c>
      <c r="E63" s="72" t="s">
        <v>259</v>
      </c>
      <c r="F63" s="72" t="s">
        <v>260</v>
      </c>
      <c r="G63" s="105"/>
      <c r="H63" s="72"/>
      <c r="I63" s="72"/>
      <c r="J63" s="72"/>
      <c r="K63" s="72" t="s">
        <v>342</v>
      </c>
      <c r="L63" s="204" t="s">
        <v>261</v>
      </c>
      <c r="M63" s="245" t="s">
        <v>340</v>
      </c>
      <c r="N63" s="246" t="s">
        <v>342</v>
      </c>
      <c r="O63" s="247">
        <v>5</v>
      </c>
      <c r="P63" s="245" t="s">
        <v>340</v>
      </c>
      <c r="Q63" s="246" t="s">
        <v>342</v>
      </c>
      <c r="R63" s="247">
        <v>5</v>
      </c>
      <c r="S63" s="245" t="s">
        <v>340</v>
      </c>
      <c r="T63" s="246" t="s">
        <v>342</v>
      </c>
      <c r="U63" s="247">
        <v>5</v>
      </c>
      <c r="V63" s="245" t="s">
        <v>340</v>
      </c>
      <c r="W63" s="246" t="s">
        <v>342</v>
      </c>
      <c r="X63" s="247">
        <v>5</v>
      </c>
      <c r="Y63" s="96">
        <f>(R63+U63+X63+O63)/4</f>
        <v>5</v>
      </c>
      <c r="Z63" s="89"/>
    </row>
    <row r="64" spans="1:26" ht="22.5" customHeight="1" thickBot="1" x14ac:dyDescent="0.3">
      <c r="A64" s="333" t="s">
        <v>33</v>
      </c>
      <c r="B64" s="366"/>
      <c r="C64" s="367"/>
      <c r="D64" s="368"/>
      <c r="E64" s="369"/>
      <c r="F64" s="370"/>
      <c r="G64" s="371"/>
      <c r="H64" s="372"/>
      <c r="I64" s="373"/>
      <c r="J64" s="374"/>
      <c r="K64" s="375"/>
      <c r="L64" s="248"/>
      <c r="M64" s="249"/>
      <c r="N64" s="127"/>
      <c r="O64" s="128">
        <v>15</v>
      </c>
      <c r="P64" s="129"/>
      <c r="Q64" s="127"/>
      <c r="R64" s="128">
        <v>15</v>
      </c>
      <c r="S64" s="130"/>
      <c r="T64" s="127"/>
      <c r="U64" s="128">
        <v>15</v>
      </c>
      <c r="V64" s="131"/>
      <c r="W64" s="132"/>
      <c r="X64" s="133">
        <f>15-5</f>
        <v>10</v>
      </c>
      <c r="Y64" s="29"/>
    </row>
    <row r="65" spans="1:26" s="8" customFormat="1" ht="21" customHeight="1" thickBot="1" x14ac:dyDescent="0.3">
      <c r="A65" s="355" t="s">
        <v>34</v>
      </c>
      <c r="B65" s="356"/>
      <c r="C65" s="357"/>
      <c r="D65" s="358"/>
      <c r="E65" s="359"/>
      <c r="F65" s="360"/>
      <c r="G65" s="361"/>
      <c r="H65" s="362"/>
      <c r="I65" s="363"/>
      <c r="J65" s="364"/>
      <c r="K65" s="365"/>
      <c r="L65" s="250"/>
      <c r="M65" s="251"/>
      <c r="N65" s="135"/>
      <c r="O65" s="136">
        <f>O57+O61+O63</f>
        <v>15</v>
      </c>
      <c r="P65" s="137"/>
      <c r="Q65" s="135"/>
      <c r="R65" s="136">
        <f>R57+R61+R63</f>
        <v>13</v>
      </c>
      <c r="S65" s="137"/>
      <c r="T65" s="135"/>
      <c r="U65" s="136">
        <f>U57+U61+U63</f>
        <v>14</v>
      </c>
      <c r="V65" s="138"/>
      <c r="W65" s="136"/>
      <c r="X65" s="139">
        <f>X57+X61+X63</f>
        <v>9</v>
      </c>
      <c r="Y65" s="36"/>
    </row>
    <row r="66" spans="1:26" ht="15.75" customHeight="1" thickBot="1" x14ac:dyDescent="0.3">
      <c r="A66" s="320" t="s">
        <v>284</v>
      </c>
      <c r="B66" s="321"/>
      <c r="C66" s="322"/>
      <c r="D66" s="323"/>
      <c r="E66" s="324"/>
      <c r="F66" s="325"/>
      <c r="G66" s="326"/>
      <c r="H66" s="327"/>
      <c r="I66" s="328"/>
      <c r="J66" s="329"/>
      <c r="K66" s="330"/>
      <c r="L66" s="331"/>
      <c r="M66" s="331"/>
      <c r="N66" s="331"/>
      <c r="O66" s="331"/>
      <c r="P66" s="331"/>
      <c r="Q66" s="331"/>
      <c r="R66" s="331"/>
      <c r="S66" s="331"/>
      <c r="T66" s="331"/>
      <c r="U66" s="331"/>
      <c r="V66" s="331"/>
      <c r="W66" s="331"/>
      <c r="X66" s="331"/>
      <c r="Y66" s="332"/>
    </row>
    <row r="67" spans="1:26" s="20" customFormat="1" ht="66.75" customHeight="1" thickBot="1" x14ac:dyDescent="0.3">
      <c r="A67" s="99" t="s">
        <v>55</v>
      </c>
      <c r="B67" s="91" t="s">
        <v>266</v>
      </c>
      <c r="C67" s="92" t="s">
        <v>272</v>
      </c>
      <c r="D67" s="93" t="s">
        <v>200</v>
      </c>
      <c r="E67" s="72" t="s">
        <v>269</v>
      </c>
      <c r="F67" s="72" t="s">
        <v>270</v>
      </c>
      <c r="G67" s="105"/>
      <c r="H67" s="72"/>
      <c r="I67" s="72"/>
      <c r="J67" s="72"/>
      <c r="K67" s="72" t="s">
        <v>271</v>
      </c>
      <c r="L67" s="95"/>
      <c r="M67" s="194">
        <v>581</v>
      </c>
      <c r="N67" s="174" t="s">
        <v>271</v>
      </c>
      <c r="O67" s="143">
        <v>5</v>
      </c>
      <c r="P67" s="194">
        <v>245</v>
      </c>
      <c r="Q67" s="174" t="s">
        <v>271</v>
      </c>
      <c r="R67" s="143">
        <v>5</v>
      </c>
      <c r="S67" s="194">
        <v>1</v>
      </c>
      <c r="T67" s="174" t="s">
        <v>271</v>
      </c>
      <c r="U67" s="143">
        <v>5</v>
      </c>
      <c r="V67" s="194">
        <v>1</v>
      </c>
      <c r="W67" s="174" t="s">
        <v>271</v>
      </c>
      <c r="X67" s="143">
        <v>5</v>
      </c>
      <c r="Y67" s="96">
        <f>(R67+U67+X67+O67)/4</f>
        <v>5</v>
      </c>
      <c r="Z67" s="89"/>
    </row>
    <row r="68" spans="1:26" s="20" customFormat="1" ht="130.5" customHeight="1" thickBot="1" x14ac:dyDescent="0.3">
      <c r="A68" s="99" t="s">
        <v>263</v>
      </c>
      <c r="B68" s="91" t="s">
        <v>267</v>
      </c>
      <c r="C68" s="92" t="s">
        <v>274</v>
      </c>
      <c r="D68" s="93" t="s">
        <v>200</v>
      </c>
      <c r="E68" s="72" t="s">
        <v>273</v>
      </c>
      <c r="F68" s="72" t="s">
        <v>275</v>
      </c>
      <c r="G68" s="105"/>
      <c r="H68" s="72"/>
      <c r="I68" s="72" t="s">
        <v>277</v>
      </c>
      <c r="J68" s="72"/>
      <c r="K68" s="72" t="s">
        <v>276</v>
      </c>
      <c r="L68" s="95"/>
      <c r="M68" s="239">
        <v>4</v>
      </c>
      <c r="N68" s="238" t="s">
        <v>277</v>
      </c>
      <c r="O68" s="158">
        <v>3</v>
      </c>
      <c r="P68" s="226">
        <v>0</v>
      </c>
      <c r="Q68" s="174" t="s">
        <v>276</v>
      </c>
      <c r="R68" s="143">
        <v>5</v>
      </c>
      <c r="S68" s="226">
        <v>0</v>
      </c>
      <c r="T68" s="174" t="s">
        <v>276</v>
      </c>
      <c r="U68" s="143">
        <v>5</v>
      </c>
      <c r="V68" s="226">
        <v>0</v>
      </c>
      <c r="W68" s="174" t="s">
        <v>276</v>
      </c>
      <c r="X68" s="143">
        <v>5</v>
      </c>
      <c r="Y68" s="96">
        <f>(R68+U68+X68+O68)/4</f>
        <v>4.5</v>
      </c>
      <c r="Z68" s="89"/>
    </row>
    <row r="69" spans="1:26" s="20" customFormat="1" ht="79.5" customHeight="1" thickBot="1" x14ac:dyDescent="0.3">
      <c r="A69" s="99" t="s">
        <v>264</v>
      </c>
      <c r="B69" s="91" t="s">
        <v>268</v>
      </c>
      <c r="C69" s="92" t="s">
        <v>278</v>
      </c>
      <c r="D69" s="93" t="s">
        <v>200</v>
      </c>
      <c r="E69" s="72" t="s">
        <v>279</v>
      </c>
      <c r="F69" s="72" t="s">
        <v>280</v>
      </c>
      <c r="G69" s="105"/>
      <c r="H69" s="72"/>
      <c r="I69" s="72"/>
      <c r="J69" s="72"/>
      <c r="K69" s="72" t="s">
        <v>343</v>
      </c>
      <c r="L69" s="95" t="s">
        <v>281</v>
      </c>
      <c r="M69" s="194">
        <v>0</v>
      </c>
      <c r="N69" s="176" t="s">
        <v>343</v>
      </c>
      <c r="O69" s="143">
        <v>5</v>
      </c>
      <c r="P69" s="194">
        <v>0</v>
      </c>
      <c r="Q69" s="176" t="s">
        <v>343</v>
      </c>
      <c r="R69" s="143">
        <v>5</v>
      </c>
      <c r="S69" s="194">
        <v>0</v>
      </c>
      <c r="T69" s="176" t="s">
        <v>343</v>
      </c>
      <c r="U69" s="143">
        <v>5</v>
      </c>
      <c r="V69" s="156">
        <v>1</v>
      </c>
      <c r="W69" s="238" t="s">
        <v>280</v>
      </c>
      <c r="X69" s="252">
        <v>0</v>
      </c>
      <c r="Y69" s="96">
        <f>(R69+U69+X69+O69)/4</f>
        <v>3.75</v>
      </c>
      <c r="Z69" s="89"/>
    </row>
    <row r="70" spans="1:26" s="20" customFormat="1" ht="49.5" customHeight="1" thickBot="1" x14ac:dyDescent="0.3">
      <c r="A70" s="344" t="s">
        <v>265</v>
      </c>
      <c r="B70" s="347" t="s">
        <v>51</v>
      </c>
      <c r="C70" s="472" t="s">
        <v>355</v>
      </c>
      <c r="D70" s="589" t="s">
        <v>200</v>
      </c>
      <c r="E70" s="352" t="s">
        <v>282</v>
      </c>
      <c r="F70" s="352" t="s">
        <v>52</v>
      </c>
      <c r="G70" s="451" t="s">
        <v>53</v>
      </c>
      <c r="H70" s="352"/>
      <c r="I70" s="352" t="s">
        <v>283</v>
      </c>
      <c r="J70" s="352"/>
      <c r="K70" s="352" t="s">
        <v>64</v>
      </c>
      <c r="L70" s="390"/>
      <c r="M70" s="178">
        <v>0</v>
      </c>
      <c r="N70" s="98">
        <v>0</v>
      </c>
      <c r="O70" s="295">
        <v>5</v>
      </c>
      <c r="P70" s="178">
        <v>0</v>
      </c>
      <c r="Q70" s="98">
        <v>0</v>
      </c>
      <c r="R70" s="295">
        <v>5</v>
      </c>
      <c r="S70" s="178">
        <v>0</v>
      </c>
      <c r="T70" s="98">
        <v>0</v>
      </c>
      <c r="U70" s="295">
        <v>5</v>
      </c>
      <c r="V70" s="97">
        <v>372.4</v>
      </c>
      <c r="W70" s="98">
        <f>V70-V71</f>
        <v>372.4</v>
      </c>
      <c r="X70" s="295">
        <v>0</v>
      </c>
      <c r="Y70" s="376">
        <f>(R70+U70+X70+O70)/4</f>
        <v>3.75</v>
      </c>
      <c r="Z70" s="89"/>
    </row>
    <row r="71" spans="1:26" s="20" customFormat="1" ht="54.75" customHeight="1" thickBot="1" x14ac:dyDescent="0.3">
      <c r="A71" s="346"/>
      <c r="B71" s="349"/>
      <c r="C71" s="473"/>
      <c r="D71" s="351"/>
      <c r="E71" s="354"/>
      <c r="F71" s="354"/>
      <c r="G71" s="425"/>
      <c r="H71" s="354"/>
      <c r="I71" s="354"/>
      <c r="J71" s="354"/>
      <c r="K71" s="354"/>
      <c r="L71" s="391"/>
      <c r="M71" s="179">
        <v>0</v>
      </c>
      <c r="N71" s="195" t="s">
        <v>64</v>
      </c>
      <c r="O71" s="296"/>
      <c r="P71" s="179">
        <v>0</v>
      </c>
      <c r="Q71" s="195" t="s">
        <v>64</v>
      </c>
      <c r="R71" s="296"/>
      <c r="S71" s="179">
        <v>0</v>
      </c>
      <c r="T71" s="195" t="s">
        <v>64</v>
      </c>
      <c r="U71" s="296"/>
      <c r="V71" s="100">
        <v>0</v>
      </c>
      <c r="W71" s="253" t="s">
        <v>52</v>
      </c>
      <c r="X71" s="296"/>
      <c r="Y71" s="377"/>
      <c r="Z71" s="89"/>
    </row>
    <row r="72" spans="1:26" ht="22.5" customHeight="1" thickBot="1" x14ac:dyDescent="0.3">
      <c r="A72" s="333" t="s">
        <v>33</v>
      </c>
      <c r="B72" s="441"/>
      <c r="C72" s="442"/>
      <c r="D72" s="443"/>
      <c r="E72" s="444"/>
      <c r="F72" s="445"/>
      <c r="G72" s="446"/>
      <c r="H72" s="447"/>
      <c r="I72" s="448"/>
      <c r="J72" s="449"/>
      <c r="K72" s="450"/>
      <c r="L72" s="21"/>
      <c r="M72" s="22"/>
      <c r="N72" s="23"/>
      <c r="O72" s="24">
        <v>20</v>
      </c>
      <c r="P72" s="25"/>
      <c r="Q72" s="23"/>
      <c r="R72" s="24">
        <v>20</v>
      </c>
      <c r="S72" s="26"/>
      <c r="T72" s="23"/>
      <c r="U72" s="24">
        <v>20</v>
      </c>
      <c r="V72" s="27"/>
      <c r="W72" s="28"/>
      <c r="X72" s="24">
        <v>20</v>
      </c>
      <c r="Y72" s="39"/>
    </row>
    <row r="73" spans="1:26" s="8" customFormat="1" ht="21" customHeight="1" thickBot="1" x14ac:dyDescent="0.3">
      <c r="A73" s="355" t="s">
        <v>34</v>
      </c>
      <c r="B73" s="431"/>
      <c r="C73" s="432"/>
      <c r="D73" s="433"/>
      <c r="E73" s="434"/>
      <c r="F73" s="435"/>
      <c r="G73" s="436"/>
      <c r="H73" s="437"/>
      <c r="I73" s="438"/>
      <c r="J73" s="439"/>
      <c r="K73" s="440"/>
      <c r="L73" s="30"/>
      <c r="M73" s="31"/>
      <c r="N73" s="32"/>
      <c r="O73" s="33">
        <f>O67+O68+O69+O70</f>
        <v>18</v>
      </c>
      <c r="P73" s="34"/>
      <c r="Q73" s="32"/>
      <c r="R73" s="33">
        <f>R67+R68+R69+R70</f>
        <v>20</v>
      </c>
      <c r="S73" s="34"/>
      <c r="T73" s="32"/>
      <c r="U73" s="33">
        <f>U67+U68+U69+U70</f>
        <v>20</v>
      </c>
      <c r="V73" s="35"/>
      <c r="W73" s="33"/>
      <c r="X73" s="33">
        <f>X67+X68+X69+X70</f>
        <v>10</v>
      </c>
      <c r="Y73" s="40"/>
    </row>
    <row r="74" spans="1:26" s="20" customFormat="1" ht="22.5" customHeight="1" thickBot="1" x14ac:dyDescent="0.3">
      <c r="A74" s="490" t="s">
        <v>285</v>
      </c>
      <c r="B74" s="491"/>
      <c r="C74" s="491"/>
      <c r="D74" s="491"/>
      <c r="E74" s="491"/>
      <c r="F74" s="491"/>
      <c r="G74" s="491"/>
      <c r="H74" s="491"/>
      <c r="I74" s="491"/>
      <c r="J74" s="491"/>
      <c r="K74" s="491"/>
      <c r="L74" s="491"/>
      <c r="M74" s="491"/>
      <c r="N74" s="491"/>
      <c r="O74" s="491"/>
      <c r="P74" s="491"/>
      <c r="Q74" s="491"/>
      <c r="R74" s="491"/>
      <c r="S74" s="491"/>
      <c r="T74" s="491"/>
      <c r="U74" s="491"/>
      <c r="V74" s="491"/>
      <c r="W74" s="491"/>
      <c r="X74" s="491"/>
      <c r="Y74" s="492"/>
    </row>
    <row r="75" spans="1:26" s="20" customFormat="1" ht="34.5" customHeight="1" thickBot="1" x14ac:dyDescent="0.3">
      <c r="A75" s="344" t="s">
        <v>287</v>
      </c>
      <c r="B75" s="347" t="s">
        <v>286</v>
      </c>
      <c r="C75" s="467" t="s">
        <v>288</v>
      </c>
      <c r="D75" s="350" t="s">
        <v>22</v>
      </c>
      <c r="E75" s="352" t="s">
        <v>289</v>
      </c>
      <c r="F75" s="352" t="s">
        <v>290</v>
      </c>
      <c r="G75" s="451"/>
      <c r="H75" s="352"/>
      <c r="I75" s="352" t="s">
        <v>291</v>
      </c>
      <c r="J75" s="352"/>
      <c r="K75" s="352" t="s">
        <v>292</v>
      </c>
      <c r="L75" s="390" t="s">
        <v>293</v>
      </c>
      <c r="M75" s="178">
        <v>0</v>
      </c>
      <c r="N75" s="308">
        <f>(M75+M76+M77)/M78*100</f>
        <v>0</v>
      </c>
      <c r="O75" s="295">
        <v>5</v>
      </c>
      <c r="P75" s="110">
        <v>0</v>
      </c>
      <c r="Q75" s="308">
        <v>0</v>
      </c>
      <c r="R75" s="295">
        <v>5</v>
      </c>
      <c r="S75" s="110">
        <v>0</v>
      </c>
      <c r="T75" s="308">
        <v>0</v>
      </c>
      <c r="U75" s="295">
        <v>5</v>
      </c>
      <c r="V75" s="111">
        <v>0</v>
      </c>
      <c r="W75" s="308">
        <v>0</v>
      </c>
      <c r="X75" s="295">
        <v>5</v>
      </c>
      <c r="Y75" s="376">
        <f>(R75+U75+X75+O75)/4</f>
        <v>5</v>
      </c>
      <c r="Z75" s="89"/>
    </row>
    <row r="76" spans="1:26" s="20" customFormat="1" ht="33.75" customHeight="1" x14ac:dyDescent="0.25">
      <c r="A76" s="345"/>
      <c r="B76" s="348"/>
      <c r="C76" s="468"/>
      <c r="D76" s="317"/>
      <c r="E76" s="353"/>
      <c r="F76" s="353"/>
      <c r="G76" s="452"/>
      <c r="H76" s="353"/>
      <c r="I76" s="353"/>
      <c r="J76" s="353"/>
      <c r="K76" s="353"/>
      <c r="L76" s="466"/>
      <c r="M76" s="199">
        <v>0</v>
      </c>
      <c r="N76" s="309"/>
      <c r="O76" s="307"/>
      <c r="P76" s="112">
        <v>0</v>
      </c>
      <c r="Q76" s="309"/>
      <c r="R76" s="307"/>
      <c r="S76" s="112">
        <v>0</v>
      </c>
      <c r="T76" s="309"/>
      <c r="U76" s="307"/>
      <c r="V76" s="113">
        <v>0</v>
      </c>
      <c r="W76" s="309"/>
      <c r="X76" s="307"/>
      <c r="Y76" s="377"/>
      <c r="Z76" s="89"/>
    </row>
    <row r="77" spans="1:26" s="20" customFormat="1" ht="36" customHeight="1" x14ac:dyDescent="0.25">
      <c r="A77" s="345"/>
      <c r="B77" s="348"/>
      <c r="C77" s="468"/>
      <c r="D77" s="317"/>
      <c r="E77" s="353"/>
      <c r="F77" s="353"/>
      <c r="G77" s="452"/>
      <c r="H77" s="353"/>
      <c r="I77" s="353"/>
      <c r="J77" s="353"/>
      <c r="K77" s="353"/>
      <c r="L77" s="466"/>
      <c r="M77" s="200">
        <v>0</v>
      </c>
      <c r="N77" s="309"/>
      <c r="O77" s="307"/>
      <c r="P77" s="114">
        <v>0</v>
      </c>
      <c r="Q77" s="309"/>
      <c r="R77" s="307"/>
      <c r="S77" s="114">
        <v>0</v>
      </c>
      <c r="T77" s="309"/>
      <c r="U77" s="307"/>
      <c r="V77" s="115">
        <v>0</v>
      </c>
      <c r="W77" s="309"/>
      <c r="X77" s="307"/>
      <c r="Y77" s="377"/>
      <c r="Z77" s="89"/>
    </row>
    <row r="78" spans="1:26" s="20" customFormat="1" ht="40.5" customHeight="1" thickBot="1" x14ac:dyDescent="0.3">
      <c r="A78" s="346"/>
      <c r="B78" s="349"/>
      <c r="C78" s="469"/>
      <c r="D78" s="351"/>
      <c r="E78" s="354"/>
      <c r="F78" s="354"/>
      <c r="G78" s="425"/>
      <c r="H78" s="354"/>
      <c r="I78" s="354"/>
      <c r="J78" s="354"/>
      <c r="K78" s="354"/>
      <c r="L78" s="391"/>
      <c r="M78" s="179">
        <v>2837</v>
      </c>
      <c r="N78" s="310"/>
      <c r="O78" s="297"/>
      <c r="P78" s="179">
        <v>89</v>
      </c>
      <c r="Q78" s="310"/>
      <c r="R78" s="297"/>
      <c r="S78" s="179">
        <v>51</v>
      </c>
      <c r="T78" s="310"/>
      <c r="U78" s="297"/>
      <c r="V78" s="100">
        <v>83</v>
      </c>
      <c r="W78" s="310"/>
      <c r="X78" s="297"/>
      <c r="Y78" s="377"/>
      <c r="Z78" s="89"/>
    </row>
    <row r="79" spans="1:26" s="20" customFormat="1" ht="132.75" customHeight="1" thickBot="1" x14ac:dyDescent="0.3">
      <c r="A79" s="116" t="s">
        <v>294</v>
      </c>
      <c r="B79" s="83" t="s">
        <v>295</v>
      </c>
      <c r="C79" s="106" t="s">
        <v>296</v>
      </c>
      <c r="D79" s="117" t="s">
        <v>171</v>
      </c>
      <c r="E79" s="118" t="s">
        <v>297</v>
      </c>
      <c r="F79" s="118" t="s">
        <v>298</v>
      </c>
      <c r="G79" s="119"/>
      <c r="H79" s="118"/>
      <c r="I79" s="118"/>
      <c r="J79" s="118"/>
      <c r="K79" s="118" t="s">
        <v>299</v>
      </c>
      <c r="L79" s="120" t="s">
        <v>300</v>
      </c>
      <c r="M79" s="198">
        <v>6</v>
      </c>
      <c r="N79" s="197" t="s">
        <v>299</v>
      </c>
      <c r="O79" s="196">
        <v>5</v>
      </c>
      <c r="P79" s="198">
        <v>3</v>
      </c>
      <c r="Q79" s="197" t="s">
        <v>299</v>
      </c>
      <c r="R79" s="196">
        <v>5</v>
      </c>
      <c r="S79" s="198">
        <v>51</v>
      </c>
      <c r="T79" s="197" t="s">
        <v>299</v>
      </c>
      <c r="U79" s="196">
        <v>5</v>
      </c>
      <c r="V79" s="198">
        <v>0</v>
      </c>
      <c r="W79" s="197" t="s">
        <v>298</v>
      </c>
      <c r="X79" s="254">
        <v>0</v>
      </c>
      <c r="Y79" s="121">
        <f>(R79+U79+X79+O79)/4</f>
        <v>3.75</v>
      </c>
      <c r="Z79" s="89"/>
    </row>
    <row r="80" spans="1:26" s="20" customFormat="1" ht="85.5" customHeight="1" thickBot="1" x14ac:dyDescent="0.3">
      <c r="A80" s="344" t="s">
        <v>301</v>
      </c>
      <c r="B80" s="347" t="s">
        <v>302</v>
      </c>
      <c r="C80" s="472" t="s">
        <v>303</v>
      </c>
      <c r="D80" s="350" t="s">
        <v>22</v>
      </c>
      <c r="E80" s="352" t="s">
        <v>289</v>
      </c>
      <c r="F80" s="352" t="s">
        <v>304</v>
      </c>
      <c r="G80" s="451"/>
      <c r="H80" s="352"/>
      <c r="I80" s="352" t="s">
        <v>305</v>
      </c>
      <c r="J80" s="352"/>
      <c r="K80" s="352" t="s">
        <v>306</v>
      </c>
      <c r="L80" s="390" t="s">
        <v>307</v>
      </c>
      <c r="M80" s="178">
        <v>68</v>
      </c>
      <c r="N80" s="98">
        <f>M80/M81*100</f>
        <v>2.3968981318293969</v>
      </c>
      <c r="O80" s="295">
        <v>0</v>
      </c>
      <c r="P80" s="255">
        <v>0</v>
      </c>
      <c r="Q80" s="98">
        <f>P80/P81*100</f>
        <v>0</v>
      </c>
      <c r="R80" s="295">
        <v>5</v>
      </c>
      <c r="S80" s="255">
        <v>0</v>
      </c>
      <c r="T80" s="98">
        <f>S80/S81*100</f>
        <v>0</v>
      </c>
      <c r="U80" s="295">
        <v>5</v>
      </c>
      <c r="V80" s="256">
        <v>0</v>
      </c>
      <c r="W80" s="98">
        <f>V80/V81*100</f>
        <v>0</v>
      </c>
      <c r="X80" s="103">
        <v>5</v>
      </c>
      <c r="Y80" s="376">
        <f>(R80+U80+X80+O80)/4</f>
        <v>3.75</v>
      </c>
      <c r="Z80" s="89"/>
    </row>
    <row r="81" spans="1:26" s="20" customFormat="1" ht="74.25" customHeight="1" thickBot="1" x14ac:dyDescent="0.3">
      <c r="A81" s="346"/>
      <c r="B81" s="349"/>
      <c r="C81" s="473"/>
      <c r="D81" s="351"/>
      <c r="E81" s="354"/>
      <c r="F81" s="354"/>
      <c r="G81" s="425"/>
      <c r="H81" s="354"/>
      <c r="I81" s="354"/>
      <c r="J81" s="354"/>
      <c r="K81" s="354"/>
      <c r="L81" s="391"/>
      <c r="M81" s="179">
        <v>2837</v>
      </c>
      <c r="N81" s="101"/>
      <c r="O81" s="297"/>
      <c r="P81" s="179">
        <v>904</v>
      </c>
      <c r="Q81" s="101"/>
      <c r="R81" s="297"/>
      <c r="S81" s="179">
        <v>51</v>
      </c>
      <c r="T81" s="101"/>
      <c r="U81" s="297"/>
      <c r="V81" s="257">
        <v>262</v>
      </c>
      <c r="W81" s="102"/>
      <c r="X81" s="104"/>
      <c r="Y81" s="377"/>
      <c r="Z81" s="89"/>
    </row>
    <row r="82" spans="1:26" s="20" customFormat="1" ht="22.5" customHeight="1" thickBot="1" x14ac:dyDescent="0.3">
      <c r="A82" s="333" t="s">
        <v>33</v>
      </c>
      <c r="B82" s="366"/>
      <c r="C82" s="367"/>
      <c r="D82" s="368"/>
      <c r="E82" s="369"/>
      <c r="F82" s="370"/>
      <c r="G82" s="371"/>
      <c r="H82" s="372"/>
      <c r="I82" s="373"/>
      <c r="J82" s="374"/>
      <c r="K82" s="375"/>
      <c r="L82" s="61"/>
      <c r="M82" s="126"/>
      <c r="N82" s="127"/>
      <c r="O82" s="128">
        <v>15</v>
      </c>
      <c r="P82" s="129"/>
      <c r="Q82" s="127"/>
      <c r="R82" s="128">
        <v>15</v>
      </c>
      <c r="S82" s="130"/>
      <c r="T82" s="127"/>
      <c r="U82" s="128">
        <v>15</v>
      </c>
      <c r="V82" s="131"/>
      <c r="W82" s="132"/>
      <c r="X82" s="133">
        <v>15</v>
      </c>
      <c r="Y82" s="29"/>
    </row>
    <row r="83" spans="1:26" s="8" customFormat="1" ht="21" customHeight="1" thickBot="1" x14ac:dyDescent="0.3">
      <c r="A83" s="355" t="s">
        <v>34</v>
      </c>
      <c r="B83" s="356"/>
      <c r="C83" s="357"/>
      <c r="D83" s="358"/>
      <c r="E83" s="359"/>
      <c r="F83" s="360"/>
      <c r="G83" s="361"/>
      <c r="H83" s="362"/>
      <c r="I83" s="363"/>
      <c r="J83" s="364"/>
      <c r="K83" s="365"/>
      <c r="L83" s="122"/>
      <c r="M83" s="134"/>
      <c r="N83" s="135"/>
      <c r="O83" s="136">
        <f>O75+O79+O80</f>
        <v>10</v>
      </c>
      <c r="P83" s="137"/>
      <c r="Q83" s="135"/>
      <c r="R83" s="136">
        <f>R75+R79+R80</f>
        <v>15</v>
      </c>
      <c r="S83" s="137"/>
      <c r="T83" s="135"/>
      <c r="U83" s="136">
        <f>U75+U79+U80</f>
        <v>15</v>
      </c>
      <c r="V83" s="138"/>
      <c r="W83" s="136"/>
      <c r="X83" s="139">
        <f>X75+X79+X80</f>
        <v>10</v>
      </c>
      <c r="Y83" s="36"/>
    </row>
    <row r="84" spans="1:26" s="20" customFormat="1" ht="15.75" customHeight="1" thickBot="1" x14ac:dyDescent="0.3">
      <c r="A84" s="320" t="s">
        <v>308</v>
      </c>
      <c r="B84" s="321"/>
      <c r="C84" s="322"/>
      <c r="D84" s="323"/>
      <c r="E84" s="324"/>
      <c r="F84" s="325"/>
      <c r="G84" s="326"/>
      <c r="H84" s="327"/>
      <c r="I84" s="328"/>
      <c r="J84" s="329"/>
      <c r="K84" s="330"/>
      <c r="L84" s="453"/>
      <c r="M84" s="454"/>
      <c r="N84" s="455"/>
      <c r="O84" s="456"/>
      <c r="P84" s="457"/>
      <c r="Q84" s="458"/>
      <c r="R84" s="459"/>
      <c r="S84" s="460"/>
      <c r="T84" s="461"/>
      <c r="U84" s="462"/>
      <c r="V84" s="463"/>
      <c r="W84" s="464"/>
      <c r="X84" s="465"/>
      <c r="Y84" s="332"/>
    </row>
    <row r="85" spans="1:26" s="20" customFormat="1" ht="172.5" customHeight="1" thickBot="1" x14ac:dyDescent="0.3">
      <c r="A85" s="99" t="s">
        <v>309</v>
      </c>
      <c r="B85" s="91" t="s">
        <v>310</v>
      </c>
      <c r="C85" s="92" t="s">
        <v>311</v>
      </c>
      <c r="D85" s="93" t="s">
        <v>200</v>
      </c>
      <c r="E85" s="72" t="s">
        <v>312</v>
      </c>
      <c r="F85" s="72" t="s">
        <v>313</v>
      </c>
      <c r="G85" s="105" t="s">
        <v>344</v>
      </c>
      <c r="H85" s="72"/>
      <c r="I85" s="72" t="s">
        <v>314</v>
      </c>
      <c r="J85" s="72" t="s">
        <v>315</v>
      </c>
      <c r="K85" s="72" t="s">
        <v>353</v>
      </c>
      <c r="L85" s="95" t="s">
        <v>316</v>
      </c>
      <c r="M85" s="142" t="s">
        <v>345</v>
      </c>
      <c r="N85" s="174" t="s">
        <v>314</v>
      </c>
      <c r="O85" s="143">
        <v>3</v>
      </c>
      <c r="P85" s="227">
        <v>0</v>
      </c>
      <c r="Q85" s="228" t="s">
        <v>353</v>
      </c>
      <c r="R85" s="144">
        <v>5</v>
      </c>
      <c r="S85" s="227">
        <v>0</v>
      </c>
      <c r="T85" s="228" t="s">
        <v>353</v>
      </c>
      <c r="U85" s="144">
        <v>5</v>
      </c>
      <c r="V85" s="227">
        <v>0</v>
      </c>
      <c r="W85" s="228" t="s">
        <v>353</v>
      </c>
      <c r="X85" s="144">
        <v>5</v>
      </c>
      <c r="Y85" s="96">
        <f>(R85+U85+X85+O85)/4</f>
        <v>4.5</v>
      </c>
      <c r="Z85" s="89"/>
    </row>
    <row r="86" spans="1:26" s="20" customFormat="1" ht="172.5" customHeight="1" thickBot="1" x14ac:dyDescent="0.3">
      <c r="A86" s="99" t="s">
        <v>317</v>
      </c>
      <c r="B86" s="91" t="s">
        <v>318</v>
      </c>
      <c r="C86" s="92" t="s">
        <v>319</v>
      </c>
      <c r="D86" s="93" t="s">
        <v>200</v>
      </c>
      <c r="E86" s="72" t="s">
        <v>320</v>
      </c>
      <c r="F86" s="72" t="s">
        <v>321</v>
      </c>
      <c r="G86" s="105" t="s">
        <v>322</v>
      </c>
      <c r="H86" s="72"/>
      <c r="I86" s="72" t="s">
        <v>323</v>
      </c>
      <c r="J86" s="72" t="s">
        <v>324</v>
      </c>
      <c r="K86" s="72" t="s">
        <v>325</v>
      </c>
      <c r="L86" s="95" t="s">
        <v>326</v>
      </c>
      <c r="M86" s="201">
        <v>0</v>
      </c>
      <c r="N86" s="174" t="s">
        <v>325</v>
      </c>
      <c r="O86" s="143">
        <v>5</v>
      </c>
      <c r="P86" s="201">
        <v>0</v>
      </c>
      <c r="Q86" s="174" t="s">
        <v>325</v>
      </c>
      <c r="R86" s="143">
        <v>5</v>
      </c>
      <c r="S86" s="201">
        <v>0</v>
      </c>
      <c r="T86" s="174" t="s">
        <v>325</v>
      </c>
      <c r="U86" s="143">
        <v>5</v>
      </c>
      <c r="V86" s="201">
        <v>0</v>
      </c>
      <c r="W86" s="174" t="s">
        <v>325</v>
      </c>
      <c r="X86" s="143">
        <v>5</v>
      </c>
      <c r="Y86" s="96">
        <f>(R86+U86+X86+O86)/4</f>
        <v>5</v>
      </c>
      <c r="Z86" s="89"/>
    </row>
    <row r="87" spans="1:26" s="20" customFormat="1" ht="172.5" customHeight="1" thickBot="1" x14ac:dyDescent="0.3">
      <c r="A87" s="99" t="s">
        <v>327</v>
      </c>
      <c r="B87" s="91" t="s">
        <v>328</v>
      </c>
      <c r="C87" s="92" t="s">
        <v>329</v>
      </c>
      <c r="D87" s="93" t="s">
        <v>200</v>
      </c>
      <c r="E87" s="72" t="s">
        <v>330</v>
      </c>
      <c r="F87" s="72" t="s">
        <v>331</v>
      </c>
      <c r="G87" s="105" t="s">
        <v>332</v>
      </c>
      <c r="H87" s="72"/>
      <c r="I87" s="72" t="s">
        <v>314</v>
      </c>
      <c r="J87" s="72" t="s">
        <v>333</v>
      </c>
      <c r="K87" s="72" t="s">
        <v>334</v>
      </c>
      <c r="L87" s="95" t="s">
        <v>335</v>
      </c>
      <c r="M87" s="201">
        <v>0</v>
      </c>
      <c r="N87" s="174" t="s">
        <v>334</v>
      </c>
      <c r="O87" s="143">
        <v>5</v>
      </c>
      <c r="P87" s="229" t="s">
        <v>356</v>
      </c>
      <c r="Q87" s="193" t="s">
        <v>314</v>
      </c>
      <c r="R87" s="158">
        <v>3</v>
      </c>
      <c r="S87" s="201">
        <v>0</v>
      </c>
      <c r="T87" s="174" t="s">
        <v>334</v>
      </c>
      <c r="U87" s="143">
        <v>5</v>
      </c>
      <c r="V87" s="201">
        <v>0</v>
      </c>
      <c r="W87" s="174" t="s">
        <v>334</v>
      </c>
      <c r="X87" s="143">
        <v>5</v>
      </c>
      <c r="Y87" s="96">
        <f>(R87+U87+X87+O87)/4</f>
        <v>4.5</v>
      </c>
      <c r="Z87" s="89"/>
    </row>
    <row r="88" spans="1:26" s="20" customFormat="1" ht="22.5" customHeight="1" thickBot="1" x14ac:dyDescent="0.3">
      <c r="A88" s="333" t="s">
        <v>33</v>
      </c>
      <c r="B88" s="441"/>
      <c r="C88" s="442"/>
      <c r="D88" s="443"/>
      <c r="E88" s="444"/>
      <c r="F88" s="445"/>
      <c r="G88" s="446"/>
      <c r="H88" s="447"/>
      <c r="I88" s="448"/>
      <c r="J88" s="449"/>
      <c r="K88" s="450"/>
      <c r="L88" s="21"/>
      <c r="M88" s="22"/>
      <c r="N88" s="23"/>
      <c r="O88" s="24">
        <v>15</v>
      </c>
      <c r="P88" s="25"/>
      <c r="Q88" s="23"/>
      <c r="R88" s="24">
        <v>15</v>
      </c>
      <c r="S88" s="26"/>
      <c r="T88" s="23"/>
      <c r="U88" s="24">
        <v>15</v>
      </c>
      <c r="V88" s="27"/>
      <c r="W88" s="28"/>
      <c r="X88" s="24">
        <v>15</v>
      </c>
      <c r="Y88" s="39"/>
    </row>
    <row r="89" spans="1:26" s="8" customFormat="1" ht="21" customHeight="1" thickBot="1" x14ac:dyDescent="0.3">
      <c r="A89" s="355" t="s">
        <v>34</v>
      </c>
      <c r="B89" s="431"/>
      <c r="C89" s="432"/>
      <c r="D89" s="433"/>
      <c r="E89" s="434"/>
      <c r="F89" s="435"/>
      <c r="G89" s="436"/>
      <c r="H89" s="437"/>
      <c r="I89" s="438"/>
      <c r="J89" s="439"/>
      <c r="K89" s="440"/>
      <c r="L89" s="30"/>
      <c r="M89" s="31"/>
      <c r="N89" s="32"/>
      <c r="O89" s="33">
        <f>O85+O86+O87</f>
        <v>13</v>
      </c>
      <c r="P89" s="34"/>
      <c r="Q89" s="32"/>
      <c r="R89" s="33">
        <f>R85+R86+R87</f>
        <v>13</v>
      </c>
      <c r="S89" s="34"/>
      <c r="T89" s="32"/>
      <c r="U89" s="33">
        <f>U85+U86+U87</f>
        <v>15</v>
      </c>
      <c r="V89" s="35"/>
      <c r="W89" s="33"/>
      <c r="X89" s="33">
        <f>X85+X86+X87</f>
        <v>15</v>
      </c>
      <c r="Y89" s="40"/>
    </row>
    <row r="90" spans="1:26" ht="25.5" customHeight="1" thickBot="1" x14ac:dyDescent="0.3">
      <c r="A90" s="313" t="s">
        <v>56</v>
      </c>
      <c r="B90" s="314"/>
      <c r="C90" s="314"/>
      <c r="D90" s="314"/>
      <c r="E90" s="314"/>
      <c r="F90" s="314"/>
      <c r="G90" s="314"/>
      <c r="H90" s="314"/>
      <c r="I90" s="314"/>
      <c r="J90" s="314"/>
      <c r="K90" s="315"/>
      <c r="L90" s="41"/>
      <c r="M90" s="123"/>
      <c r="N90" s="124"/>
      <c r="O90" s="202">
        <f>O35+O47+O55+O65+O73+O83+O89</f>
        <v>158</v>
      </c>
      <c r="P90" s="203"/>
      <c r="Q90" s="125"/>
      <c r="R90" s="202">
        <f>R35+R47+R55+R65+R73+R83+R89</f>
        <v>167</v>
      </c>
      <c r="S90" s="203"/>
      <c r="T90" s="125"/>
      <c r="U90" s="202">
        <f>U35+U47+U55+U65+U73+U83+U89</f>
        <v>154</v>
      </c>
      <c r="V90" s="203"/>
      <c r="W90" s="125"/>
      <c r="X90" s="202">
        <f>X35+X47+X55+X65+X73+X83+X89</f>
        <v>149</v>
      </c>
      <c r="Y90" s="42"/>
    </row>
    <row r="91" spans="1:26" x14ac:dyDescent="0.25">
      <c r="A91" s="43"/>
      <c r="B91"/>
      <c r="C91"/>
      <c r="D91" s="43"/>
      <c r="E91" s="44"/>
      <c r="F91" s="45"/>
      <c r="G91" s="45"/>
      <c r="H91" s="45"/>
      <c r="I91" s="45"/>
      <c r="J91" s="45"/>
      <c r="K91" s="45"/>
      <c r="L91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/>
    </row>
    <row r="92" spans="1:26" x14ac:dyDescent="0.25">
      <c r="A92" s="43"/>
      <c r="B92"/>
      <c r="C92"/>
      <c r="D92" s="43"/>
      <c r="E92" s="44"/>
      <c r="F92" s="430" t="s">
        <v>57</v>
      </c>
      <c r="G92" s="430"/>
      <c r="H92" s="430"/>
      <c r="I92" s="430"/>
      <c r="J92" s="430"/>
      <c r="K92" s="430"/>
      <c r="L92" s="48"/>
      <c r="M92" s="49"/>
      <c r="N92" s="49"/>
      <c r="O92" s="49">
        <f>O34+O46+O54+O64+O72+O82+O88</f>
        <v>185</v>
      </c>
      <c r="P92" s="49"/>
      <c r="Q92" s="49"/>
      <c r="R92" s="49">
        <f>R34+R46+R54+R64+R72+R82+R88</f>
        <v>175</v>
      </c>
      <c r="S92" s="46"/>
      <c r="T92" s="46"/>
      <c r="U92" s="49">
        <f>U34+U46+U54+U64+U72+U82+U88</f>
        <v>180</v>
      </c>
      <c r="V92" s="49"/>
      <c r="W92" s="49"/>
      <c r="X92" s="49">
        <f>X34+X46+X54+X64+X72+X82+X88</f>
        <v>180</v>
      </c>
      <c r="Y92"/>
    </row>
    <row r="93" spans="1:26" x14ac:dyDescent="0.25">
      <c r="A93" s="43"/>
      <c r="B93"/>
      <c r="C93"/>
      <c r="D93" s="43"/>
      <c r="E93" s="44"/>
      <c r="F93" s="45"/>
      <c r="G93" s="45"/>
      <c r="H93" s="45"/>
      <c r="I93" s="45"/>
      <c r="J93" s="45"/>
      <c r="K93" s="45"/>
      <c r="L93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/>
    </row>
    <row r="94" spans="1:26" x14ac:dyDescent="0.25">
      <c r="A94" s="43"/>
      <c r="B94"/>
      <c r="C94"/>
      <c r="D94" s="43"/>
      <c r="E94" s="44"/>
      <c r="F94" s="430" t="s">
        <v>58</v>
      </c>
      <c r="G94" s="430"/>
      <c r="H94" s="430"/>
      <c r="I94" s="430"/>
      <c r="J94" s="430"/>
      <c r="K94" s="430"/>
      <c r="L94" s="48"/>
      <c r="M94" s="49"/>
      <c r="N94" s="49"/>
      <c r="O94" s="50">
        <f>O90/O92</f>
        <v>0.8540540540540541</v>
      </c>
      <c r="P94" s="49"/>
      <c r="Q94" s="49"/>
      <c r="R94" s="50">
        <f>R90/R92</f>
        <v>0.95428571428571429</v>
      </c>
      <c r="S94" s="46"/>
      <c r="T94" s="46"/>
      <c r="U94" s="50">
        <f>U90/U92</f>
        <v>0.85555555555555551</v>
      </c>
      <c r="V94" s="50"/>
      <c r="W94" s="50"/>
      <c r="X94" s="50">
        <f>X90/X92</f>
        <v>0.82777777777777772</v>
      </c>
      <c r="Y94"/>
    </row>
    <row r="95" spans="1:26" x14ac:dyDescent="0.25">
      <c r="A95" s="43"/>
      <c r="B95"/>
      <c r="C95"/>
      <c r="D95" s="43"/>
      <c r="E95" s="44"/>
      <c r="F95" s="45"/>
      <c r="G95" s="45"/>
      <c r="H95" s="45"/>
      <c r="I95" s="45"/>
      <c r="J95" s="45"/>
      <c r="K95" s="45"/>
      <c r="L95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/>
    </row>
    <row r="96" spans="1:26" x14ac:dyDescent="0.25">
      <c r="A96" s="43"/>
      <c r="B96"/>
      <c r="C96"/>
      <c r="D96" s="43"/>
      <c r="E96" s="44"/>
      <c r="F96" s="47"/>
      <c r="G96" s="48" t="s">
        <v>59</v>
      </c>
      <c r="H96" s="48"/>
      <c r="I96" s="48"/>
      <c r="J96" s="48"/>
      <c r="K96" s="47"/>
      <c r="L96" s="48"/>
      <c r="M96" s="49"/>
      <c r="N96" s="49"/>
      <c r="O96" s="50">
        <f>O94*5</f>
        <v>4.2702702702702702</v>
      </c>
      <c r="P96" s="49"/>
      <c r="Q96" s="49"/>
      <c r="R96" s="50">
        <f>R94*5</f>
        <v>4.7714285714285714</v>
      </c>
      <c r="S96" s="46"/>
      <c r="T96" s="46"/>
      <c r="U96" s="50">
        <f>U94*5</f>
        <v>4.2777777777777777</v>
      </c>
      <c r="V96" s="50"/>
      <c r="W96" s="50"/>
      <c r="X96" s="50">
        <f>X94*5</f>
        <v>4.1388888888888884</v>
      </c>
      <c r="Y96"/>
    </row>
    <row r="97" spans="1:25" x14ac:dyDescent="0.25">
      <c r="A97" s="43"/>
      <c r="B97"/>
      <c r="C97"/>
      <c r="D97" s="43"/>
      <c r="E97" s="44"/>
      <c r="F97" s="45"/>
      <c r="G97" s="45"/>
      <c r="H97" s="45"/>
      <c r="I97" s="45"/>
      <c r="J97" s="45"/>
      <c r="K97" s="45"/>
      <c r="L97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/>
    </row>
    <row r="98" spans="1:25" x14ac:dyDescent="0.25">
      <c r="A98" s="43"/>
      <c r="B98"/>
      <c r="C98"/>
      <c r="D98" s="43"/>
      <c r="E98" s="44"/>
      <c r="F98" s="45"/>
      <c r="G98" s="45"/>
      <c r="H98" s="45"/>
      <c r="I98" s="45"/>
      <c r="J98" s="45"/>
      <c r="K98" s="45"/>
      <c r="L98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/>
    </row>
    <row r="99" spans="1:25" x14ac:dyDescent="0.25">
      <c r="X99" s="5">
        <f>(O96+R96+U96+X96)/4</f>
        <v>4.3645913770913776</v>
      </c>
    </row>
  </sheetData>
  <mergeCells count="328">
    <mergeCell ref="O20:O21"/>
    <mergeCell ref="O22:O23"/>
    <mergeCell ref="O41:O42"/>
    <mergeCell ref="O44:O45"/>
    <mergeCell ref="O51:O52"/>
    <mergeCell ref="E80:E81"/>
    <mergeCell ref="F80:F81"/>
    <mergeCell ref="G80:G81"/>
    <mergeCell ref="H80:H81"/>
    <mergeCell ref="I80:I81"/>
    <mergeCell ref="J80:J81"/>
    <mergeCell ref="K80:K81"/>
    <mergeCell ref="L80:L81"/>
    <mergeCell ref="K70:K71"/>
    <mergeCell ref="L70:L71"/>
    <mergeCell ref="G57:G60"/>
    <mergeCell ref="H57:H60"/>
    <mergeCell ref="I57:I60"/>
    <mergeCell ref="J57:J60"/>
    <mergeCell ref="K57:K60"/>
    <mergeCell ref="L57:L60"/>
    <mergeCell ref="J51:J52"/>
    <mergeCell ref="K51:K52"/>
    <mergeCell ref="L51:L52"/>
    <mergeCell ref="A89:K89"/>
    <mergeCell ref="O57:O60"/>
    <mergeCell ref="R57:R60"/>
    <mergeCell ref="U57:U60"/>
    <mergeCell ref="X57:X60"/>
    <mergeCell ref="O39:O40"/>
    <mergeCell ref="O29:O30"/>
    <mergeCell ref="D70:D71"/>
    <mergeCell ref="X29:X30"/>
    <mergeCell ref="X32:X33"/>
    <mergeCell ref="R39:R40"/>
    <mergeCell ref="X39:X40"/>
    <mergeCell ref="R41:R42"/>
    <mergeCell ref="X41:X42"/>
    <mergeCell ref="X44:X45"/>
    <mergeCell ref="W61:X62"/>
    <mergeCell ref="E70:E71"/>
    <mergeCell ref="F70:F71"/>
    <mergeCell ref="G70:G71"/>
    <mergeCell ref="H70:H71"/>
    <mergeCell ref="I70:I71"/>
    <mergeCell ref="J70:J71"/>
    <mergeCell ref="U44:U45"/>
    <mergeCell ref="R70:R71"/>
    <mergeCell ref="Y57:Y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Y61:Y62"/>
    <mergeCell ref="R61:R62"/>
    <mergeCell ref="U61:U62"/>
    <mergeCell ref="Y51:Y52"/>
    <mergeCell ref="A44:A45"/>
    <mergeCell ref="B44:B45"/>
    <mergeCell ref="C44:C45"/>
    <mergeCell ref="D44:D45"/>
    <mergeCell ref="E44:E45"/>
    <mergeCell ref="F44:F45"/>
    <mergeCell ref="G44:G45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H44:H45"/>
    <mergeCell ref="I44:I45"/>
    <mergeCell ref="Q44:R45"/>
    <mergeCell ref="J44:J45"/>
    <mergeCell ref="K44:K45"/>
    <mergeCell ref="L44:L45"/>
    <mergeCell ref="Y44:Y45"/>
    <mergeCell ref="Y41:Y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Y39:Y40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Y32:Y33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O32:O33"/>
    <mergeCell ref="R32:R33"/>
    <mergeCell ref="U32:U33"/>
    <mergeCell ref="Y29:Y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R29:R30"/>
    <mergeCell ref="Y25:Y26"/>
    <mergeCell ref="E25:E26"/>
    <mergeCell ref="F25:F26"/>
    <mergeCell ref="G25:G26"/>
    <mergeCell ref="E22:E23"/>
    <mergeCell ref="F22:F23"/>
    <mergeCell ref="G22:G23"/>
    <mergeCell ref="H22:H23"/>
    <mergeCell ref="I22:I23"/>
    <mergeCell ref="J22:J23"/>
    <mergeCell ref="K22:K23"/>
    <mergeCell ref="L22:L23"/>
    <mergeCell ref="Y22:Y23"/>
    <mergeCell ref="R25:R26"/>
    <mergeCell ref="X25:X26"/>
    <mergeCell ref="A6:Y6"/>
    <mergeCell ref="A11:X11"/>
    <mergeCell ref="P8:R8"/>
    <mergeCell ref="V8:X8"/>
    <mergeCell ref="S8:U8"/>
    <mergeCell ref="A48:Y48"/>
    <mergeCell ref="A47:K47"/>
    <mergeCell ref="A46:K46"/>
    <mergeCell ref="A36:Y36"/>
    <mergeCell ref="M8:O8"/>
    <mergeCell ref="A14:A15"/>
    <mergeCell ref="D14:D15"/>
    <mergeCell ref="A22:A23"/>
    <mergeCell ref="B22:B23"/>
    <mergeCell ref="C22:C23"/>
    <mergeCell ref="D22:D23"/>
    <mergeCell ref="A25:A26"/>
    <mergeCell ref="B25:B26"/>
    <mergeCell ref="C25:C26"/>
    <mergeCell ref="D25:D26"/>
    <mergeCell ref="I25:I26"/>
    <mergeCell ref="H25:H26"/>
    <mergeCell ref="Y8:Y11"/>
    <mergeCell ref="Y20:Y21"/>
    <mergeCell ref="L8:L9"/>
    <mergeCell ref="A70:A71"/>
    <mergeCell ref="B70:B71"/>
    <mergeCell ref="C70:C71"/>
    <mergeCell ref="A75:A78"/>
    <mergeCell ref="B75:B78"/>
    <mergeCell ref="A82:K82"/>
    <mergeCell ref="A83:K83"/>
    <mergeCell ref="A80:A81"/>
    <mergeCell ref="B80:B81"/>
    <mergeCell ref="C80:C81"/>
    <mergeCell ref="D80:D81"/>
    <mergeCell ref="F8:K8"/>
    <mergeCell ref="E8:E9"/>
    <mergeCell ref="A35:K35"/>
    <mergeCell ref="A34:K34"/>
    <mergeCell ref="A8:A9"/>
    <mergeCell ref="B8:B9"/>
    <mergeCell ref="C8:C9"/>
    <mergeCell ref="D8:D9"/>
    <mergeCell ref="A74:Y74"/>
    <mergeCell ref="O61:O62"/>
    <mergeCell ref="A56:Y56"/>
    <mergeCell ref="A55:K55"/>
    <mergeCell ref="F94:K94"/>
    <mergeCell ref="F92:K92"/>
    <mergeCell ref="A73:K73"/>
    <mergeCell ref="A72:K72"/>
    <mergeCell ref="D75:D78"/>
    <mergeCell ref="E75:E78"/>
    <mergeCell ref="F75:F78"/>
    <mergeCell ref="G75:G78"/>
    <mergeCell ref="H75:H78"/>
    <mergeCell ref="I75:I78"/>
    <mergeCell ref="J75:J78"/>
    <mergeCell ref="K75:K78"/>
    <mergeCell ref="A84:Y84"/>
    <mergeCell ref="A88:K88"/>
    <mergeCell ref="Y80:Y81"/>
    <mergeCell ref="L75:L78"/>
    <mergeCell ref="Y75:Y78"/>
    <mergeCell ref="C75:C78"/>
    <mergeCell ref="O75:O78"/>
    <mergeCell ref="N75:N78"/>
    <mergeCell ref="Q75:Q78"/>
    <mergeCell ref="R75:R78"/>
    <mergeCell ref="T75:T78"/>
    <mergeCell ref="U75:U78"/>
    <mergeCell ref="Y14:Y15"/>
    <mergeCell ref="E14:E15"/>
    <mergeCell ref="F14:F15"/>
    <mergeCell ref="G14:G15"/>
    <mergeCell ref="H14:H15"/>
    <mergeCell ref="I14:I15"/>
    <mergeCell ref="J14:J15"/>
    <mergeCell ref="K14:K15"/>
    <mergeCell ref="L14:L15"/>
    <mergeCell ref="O14:O15"/>
    <mergeCell ref="R14:R15"/>
    <mergeCell ref="U14:U15"/>
    <mergeCell ref="X14:X15"/>
    <mergeCell ref="Y16:Y17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Y18:Y19"/>
    <mergeCell ref="A16:A17"/>
    <mergeCell ref="B16:B17"/>
    <mergeCell ref="C16:C17"/>
    <mergeCell ref="D16:D17"/>
    <mergeCell ref="E16:E17"/>
    <mergeCell ref="F16:F17"/>
    <mergeCell ref="G16:G17"/>
    <mergeCell ref="O16:O17"/>
    <mergeCell ref="O18:O19"/>
    <mergeCell ref="R16:R17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H16:H17"/>
    <mergeCell ref="I16:I17"/>
    <mergeCell ref="J16:J17"/>
    <mergeCell ref="K16:K17"/>
    <mergeCell ref="L16:L17"/>
    <mergeCell ref="B14:B15"/>
    <mergeCell ref="C14:C15"/>
    <mergeCell ref="J25:J26"/>
    <mergeCell ref="Q51:R52"/>
    <mergeCell ref="R18:R19"/>
    <mergeCell ref="R20:R21"/>
    <mergeCell ref="L25:L26"/>
    <mergeCell ref="J29:J30"/>
    <mergeCell ref="K29:K30"/>
    <mergeCell ref="L29:L30"/>
    <mergeCell ref="J32:J33"/>
    <mergeCell ref="K32:K33"/>
    <mergeCell ref="L32:L33"/>
    <mergeCell ref="J39:J40"/>
    <mergeCell ref="K39:K40"/>
    <mergeCell ref="L39:L40"/>
    <mergeCell ref="J41:J42"/>
    <mergeCell ref="K41:K42"/>
    <mergeCell ref="L41:L42"/>
    <mergeCell ref="O80:O81"/>
    <mergeCell ref="R80:R81"/>
    <mergeCell ref="A90:K90"/>
    <mergeCell ref="R22:R23"/>
    <mergeCell ref="U22:U23"/>
    <mergeCell ref="X22:X23"/>
    <mergeCell ref="J20:J21"/>
    <mergeCell ref="K20:K21"/>
    <mergeCell ref="L20:L21"/>
    <mergeCell ref="O25:O26"/>
    <mergeCell ref="A66:Y66"/>
    <mergeCell ref="O70:O71"/>
    <mergeCell ref="A54:K54"/>
    <mergeCell ref="A57:A60"/>
    <mergeCell ref="B57:B60"/>
    <mergeCell ref="D57:D60"/>
    <mergeCell ref="E57:E60"/>
    <mergeCell ref="A65:K65"/>
    <mergeCell ref="A64:K64"/>
    <mergeCell ref="F57:F60"/>
    <mergeCell ref="Y70:Y71"/>
    <mergeCell ref="K25:K26"/>
    <mergeCell ref="U29:U30"/>
    <mergeCell ref="U70:U71"/>
    <mergeCell ref="X70:X71"/>
    <mergeCell ref="U80:U81"/>
    <mergeCell ref="U20:U21"/>
    <mergeCell ref="X20:X21"/>
    <mergeCell ref="U18:U19"/>
    <mergeCell ref="X18:X19"/>
    <mergeCell ref="U16:U17"/>
    <mergeCell ref="X16:X17"/>
    <mergeCell ref="U25:U26"/>
    <mergeCell ref="T51:U52"/>
    <mergeCell ref="U39:U40"/>
    <mergeCell ref="U41:U42"/>
    <mergeCell ref="X75:X78"/>
    <mergeCell ref="W75:W78"/>
    <mergeCell ref="X51:X52"/>
  </mergeCells>
  <pageMargins left="0.11811023622047245" right="0" top="0.74803149606299213" bottom="0.74803149606299213" header="0.31496062992125984" footer="0.31496062992125984"/>
  <pageSetup paperSize="9" scale="40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"/>
  <sheetViews>
    <sheetView tabSelected="1" view="pageBreakPreview" zoomScale="70" zoomScaleNormal="70" zoomScaleSheetLayoutView="70" workbookViewId="0">
      <pane ySplit="11" topLeftCell="A12" activePane="bottomLeft" state="frozen"/>
      <selection pane="bottomLeft" activeCell="Q25" sqref="Q25:R26"/>
    </sheetView>
  </sheetViews>
  <sheetFormatPr defaultColWidth="9.140625" defaultRowHeight="15" x14ac:dyDescent="0.25"/>
  <cols>
    <col min="1" max="1" width="9.140625" style="1" customWidth="1"/>
    <col min="2" max="2" width="28.28515625" style="2" customWidth="1"/>
    <col min="3" max="3" width="43.42578125" style="2" customWidth="1"/>
    <col min="4" max="4" width="9.140625" style="2" customWidth="1"/>
    <col min="5" max="5" width="16.7109375" style="4" customWidth="1"/>
    <col min="6" max="6" width="12.140625" style="3" customWidth="1"/>
    <col min="7" max="7" width="12" style="3" customWidth="1"/>
    <col min="8" max="9" width="12.140625" style="3" customWidth="1"/>
    <col min="10" max="10" width="10" style="3" customWidth="1"/>
    <col min="11" max="11" width="11.85546875" style="3" customWidth="1"/>
    <col min="12" max="12" width="32.42578125" style="2" customWidth="1"/>
    <col min="13" max="13" width="11.28515625" style="5" customWidth="1"/>
    <col min="14" max="14" width="11.5703125" style="5" customWidth="1"/>
    <col min="15" max="15" width="9.7109375" style="5" customWidth="1"/>
    <col min="16" max="17" width="12.7109375" style="5" customWidth="1"/>
    <col min="18" max="18" width="9.28515625" style="5" customWidth="1"/>
    <col min="19" max="19" width="13.140625" style="5" customWidth="1"/>
    <col min="20" max="20" width="11.5703125" style="5" customWidth="1"/>
    <col min="21" max="21" width="9.28515625" style="5" customWidth="1"/>
    <col min="22" max="22" width="10.7109375" style="5" customWidth="1"/>
    <col min="23" max="23" width="12" style="5" customWidth="1"/>
    <col min="24" max="24" width="9.85546875" style="5" customWidth="1"/>
    <col min="25" max="25" width="14.7109375" style="51" customWidth="1"/>
    <col min="26" max="26" width="41.7109375" style="2" customWidth="1"/>
    <col min="27" max="27" width="9.140625" style="2" customWidth="1"/>
    <col min="28" max="28" width="9.140625" style="2" bestFit="1" customWidth="1"/>
    <col min="29" max="16384" width="9.140625" style="2"/>
  </cols>
  <sheetData>
    <row r="1" spans="1:26" x14ac:dyDescent="0.25">
      <c r="T1" s="6"/>
      <c r="W1" s="6"/>
      <c r="Y1" s="6" t="s">
        <v>0</v>
      </c>
    </row>
    <row r="2" spans="1:26" x14ac:dyDescent="0.25">
      <c r="T2" s="6"/>
      <c r="W2" s="6"/>
      <c r="Y2" s="6" t="s">
        <v>1</v>
      </c>
    </row>
    <row r="3" spans="1:26" x14ac:dyDescent="0.25">
      <c r="T3" s="6"/>
      <c r="W3" s="6"/>
      <c r="Y3" s="6" t="s">
        <v>366</v>
      </c>
    </row>
    <row r="4" spans="1:26" x14ac:dyDescent="0.25">
      <c r="T4" s="6"/>
      <c r="W4" s="6"/>
      <c r="Y4" s="6" t="s">
        <v>2</v>
      </c>
    </row>
    <row r="5" spans="1:26" ht="16.5" x14ac:dyDescent="0.25">
      <c r="A5" s="7"/>
    </row>
    <row r="6" spans="1:26" ht="37.5" customHeight="1" x14ac:dyDescent="0.3">
      <c r="A6" s="503" t="s">
        <v>80</v>
      </c>
      <c r="B6" s="504"/>
      <c r="C6" s="504"/>
      <c r="D6" s="504"/>
      <c r="E6" s="504"/>
      <c r="F6" s="504"/>
      <c r="G6" s="504"/>
      <c r="H6" s="504"/>
      <c r="I6" s="504"/>
      <c r="J6" s="504"/>
      <c r="K6" s="504"/>
      <c r="L6" s="504"/>
      <c r="M6" s="504"/>
      <c r="N6" s="504"/>
      <c r="O6" s="504"/>
      <c r="P6" s="504"/>
      <c r="Q6" s="504"/>
      <c r="R6" s="504"/>
      <c r="S6" s="504"/>
      <c r="T6" s="504"/>
      <c r="U6" s="504"/>
      <c r="V6" s="504"/>
      <c r="W6" s="504"/>
      <c r="X6" s="504"/>
      <c r="Y6" s="504"/>
    </row>
    <row r="7" spans="1:26" ht="17.25" thickBot="1" x14ac:dyDescent="0.3">
      <c r="A7" s="7"/>
    </row>
    <row r="8" spans="1:26" ht="32.1" customHeight="1" x14ac:dyDescent="0.25">
      <c r="A8" s="474" t="s">
        <v>3</v>
      </c>
      <c r="B8" s="474" t="s">
        <v>4</v>
      </c>
      <c r="C8" s="474" t="s">
        <v>5</v>
      </c>
      <c r="D8" s="474" t="s">
        <v>6</v>
      </c>
      <c r="E8" s="474" t="s">
        <v>7</v>
      </c>
      <c r="F8" s="474" t="s">
        <v>8</v>
      </c>
      <c r="G8" s="630"/>
      <c r="H8" s="631"/>
      <c r="I8" s="632"/>
      <c r="J8" s="633"/>
      <c r="K8" s="634"/>
      <c r="L8" s="474" t="s">
        <v>9</v>
      </c>
      <c r="M8" s="529" t="s">
        <v>60</v>
      </c>
      <c r="N8" s="628"/>
      <c r="O8" s="629"/>
      <c r="P8" s="529" t="s">
        <v>61</v>
      </c>
      <c r="Q8" s="626"/>
      <c r="R8" s="627"/>
      <c r="S8" s="532" t="s">
        <v>62</v>
      </c>
      <c r="T8" s="624"/>
      <c r="U8" s="625"/>
      <c r="V8" s="532" t="s">
        <v>63</v>
      </c>
      <c r="W8" s="612"/>
      <c r="X8" s="613"/>
      <c r="Y8" s="614" t="s">
        <v>14</v>
      </c>
    </row>
    <row r="9" spans="1:26" ht="72.75" customHeight="1" x14ac:dyDescent="0.25">
      <c r="A9" s="619"/>
      <c r="B9" s="618"/>
      <c r="C9" s="620"/>
      <c r="D9" s="621"/>
      <c r="E9" s="622"/>
      <c r="F9" s="9">
        <v>0</v>
      </c>
      <c r="G9" s="9">
        <v>1</v>
      </c>
      <c r="H9" s="9">
        <v>2</v>
      </c>
      <c r="I9" s="9">
        <v>3</v>
      </c>
      <c r="J9" s="9">
        <v>4</v>
      </c>
      <c r="K9" s="9">
        <v>5</v>
      </c>
      <c r="L9" s="623"/>
      <c r="M9" s="52" t="s">
        <v>15</v>
      </c>
      <c r="N9" s="11" t="s">
        <v>16</v>
      </c>
      <c r="O9" s="53" t="s">
        <v>17</v>
      </c>
      <c r="P9" s="10" t="s">
        <v>15</v>
      </c>
      <c r="Q9" s="11" t="s">
        <v>16</v>
      </c>
      <c r="R9" s="11" t="s">
        <v>17</v>
      </c>
      <c r="S9" s="10" t="s">
        <v>15</v>
      </c>
      <c r="T9" s="11" t="s">
        <v>16</v>
      </c>
      <c r="U9" s="12" t="s">
        <v>17</v>
      </c>
      <c r="V9" s="10" t="s">
        <v>15</v>
      </c>
      <c r="W9" s="11" t="s">
        <v>16</v>
      </c>
      <c r="X9" s="12" t="s">
        <v>17</v>
      </c>
      <c r="Y9" s="615"/>
    </row>
    <row r="10" spans="1:26" s="8" customFormat="1" ht="15.75" thickBot="1" x14ac:dyDescent="0.3">
      <c r="A10" s="13">
        <v>1</v>
      </c>
      <c r="B10" s="14">
        <v>2</v>
      </c>
      <c r="C10" s="14">
        <v>3</v>
      </c>
      <c r="D10" s="14">
        <v>4</v>
      </c>
      <c r="E10" s="54">
        <v>5</v>
      </c>
      <c r="F10" s="14">
        <v>6</v>
      </c>
      <c r="G10" s="14">
        <v>7</v>
      </c>
      <c r="H10" s="14">
        <v>8</v>
      </c>
      <c r="I10" s="14">
        <v>9</v>
      </c>
      <c r="J10" s="14">
        <v>10</v>
      </c>
      <c r="K10" s="14">
        <v>11</v>
      </c>
      <c r="L10" s="15">
        <v>12</v>
      </c>
      <c r="M10" s="55">
        <v>13</v>
      </c>
      <c r="N10" s="56">
        <v>14</v>
      </c>
      <c r="O10" s="56">
        <v>15</v>
      </c>
      <c r="P10" s="57">
        <v>13</v>
      </c>
      <c r="Q10" s="58">
        <v>14</v>
      </c>
      <c r="R10" s="58">
        <v>15</v>
      </c>
      <c r="S10" s="57">
        <v>13</v>
      </c>
      <c r="T10" s="58">
        <v>14</v>
      </c>
      <c r="U10" s="59">
        <v>15</v>
      </c>
      <c r="V10" s="57">
        <v>16</v>
      </c>
      <c r="W10" s="58">
        <v>17</v>
      </c>
      <c r="X10" s="59">
        <v>18</v>
      </c>
      <c r="Y10" s="616"/>
    </row>
    <row r="11" spans="1:26" ht="21.75" customHeight="1" thickBot="1" x14ac:dyDescent="0.3">
      <c r="A11" s="505" t="s">
        <v>79</v>
      </c>
      <c r="B11" s="506"/>
      <c r="C11" s="507"/>
      <c r="D11" s="508"/>
      <c r="E11" s="509"/>
      <c r="F11" s="510"/>
      <c r="G11" s="511"/>
      <c r="H11" s="512"/>
      <c r="I11" s="513"/>
      <c r="J11" s="514"/>
      <c r="K11" s="515"/>
      <c r="L11" s="516"/>
      <c r="M11" s="517"/>
      <c r="N11" s="518"/>
      <c r="O11" s="519"/>
      <c r="P11" s="520"/>
      <c r="Q11" s="521"/>
      <c r="R11" s="522"/>
      <c r="S11" s="523"/>
      <c r="T11" s="524"/>
      <c r="U11" s="525"/>
      <c r="V11" s="526"/>
      <c r="W11" s="527"/>
      <c r="X11" s="528"/>
      <c r="Y11" s="617"/>
    </row>
    <row r="12" spans="1:26" s="20" customFormat="1" ht="171" customHeight="1" thickBot="1" x14ac:dyDescent="0.3">
      <c r="A12" s="268" t="s">
        <v>18</v>
      </c>
      <c r="B12" s="270" t="s">
        <v>66</v>
      </c>
      <c r="C12" s="206" t="s">
        <v>346</v>
      </c>
      <c r="D12" s="268" t="s">
        <v>19</v>
      </c>
      <c r="E12" s="269" t="s">
        <v>68</v>
      </c>
      <c r="F12" s="269" t="s">
        <v>67</v>
      </c>
      <c r="G12" s="268"/>
      <c r="H12" s="268"/>
      <c r="I12" s="268"/>
      <c r="J12" s="268"/>
      <c r="K12" s="269" t="s">
        <v>364</v>
      </c>
      <c r="L12" s="271" t="s">
        <v>69</v>
      </c>
      <c r="M12" s="146">
        <v>0</v>
      </c>
      <c r="N12" s="147">
        <v>0</v>
      </c>
      <c r="O12" s="147">
        <v>5</v>
      </c>
      <c r="P12" s="146">
        <v>0</v>
      </c>
      <c r="Q12" s="147">
        <v>0</v>
      </c>
      <c r="R12" s="147">
        <v>5</v>
      </c>
      <c r="S12" s="146">
        <v>0</v>
      </c>
      <c r="T12" s="147">
        <v>0</v>
      </c>
      <c r="U12" s="148">
        <v>5</v>
      </c>
      <c r="V12" s="230">
        <v>0</v>
      </c>
      <c r="W12" s="149">
        <v>0</v>
      </c>
      <c r="X12" s="150">
        <v>5</v>
      </c>
      <c r="Y12" s="84">
        <f>(O12+R12+U12+X12)/4</f>
        <v>5</v>
      </c>
    </row>
    <row r="13" spans="1:26" s="20" customFormat="1" ht="109.5" customHeight="1" thickBot="1" x14ac:dyDescent="0.3">
      <c r="A13" s="64" t="s">
        <v>21</v>
      </c>
      <c r="B13" s="71" t="s">
        <v>70</v>
      </c>
      <c r="C13" s="207" t="s">
        <v>347</v>
      </c>
      <c r="D13" s="62" t="s">
        <v>26</v>
      </c>
      <c r="E13" s="72" t="s">
        <v>71</v>
      </c>
      <c r="F13" s="69" t="s">
        <v>72</v>
      </c>
      <c r="G13" s="70" t="s">
        <v>73</v>
      </c>
      <c r="H13" s="70" t="s">
        <v>74</v>
      </c>
      <c r="I13" s="70" t="s">
        <v>75</v>
      </c>
      <c r="J13" s="70" t="s">
        <v>76</v>
      </c>
      <c r="K13" s="70" t="s">
        <v>77</v>
      </c>
      <c r="L13" s="65" t="s">
        <v>78</v>
      </c>
      <c r="M13" s="151">
        <v>11</v>
      </c>
      <c r="N13" s="152">
        <v>11</v>
      </c>
      <c r="O13" s="153">
        <v>5</v>
      </c>
      <c r="P13" s="151">
        <v>1</v>
      </c>
      <c r="Q13" s="152">
        <v>1</v>
      </c>
      <c r="R13" s="154">
        <v>5</v>
      </c>
      <c r="S13" s="151">
        <v>1</v>
      </c>
      <c r="T13" s="152">
        <v>1</v>
      </c>
      <c r="U13" s="155">
        <v>5</v>
      </c>
      <c r="V13" s="151">
        <v>0</v>
      </c>
      <c r="W13" s="152">
        <v>0</v>
      </c>
      <c r="X13" s="154">
        <v>5</v>
      </c>
      <c r="Y13" s="63">
        <f>(O13+R13+U13+X13)/4</f>
        <v>5</v>
      </c>
      <c r="Z13" s="19"/>
    </row>
    <row r="14" spans="1:26" s="20" customFormat="1" ht="125.25" customHeight="1" thickBot="1" x14ac:dyDescent="0.3">
      <c r="A14" s="587" t="s">
        <v>23</v>
      </c>
      <c r="B14" s="386" t="s">
        <v>81</v>
      </c>
      <c r="C14" s="388" t="s">
        <v>98</v>
      </c>
      <c r="D14" s="589" t="s">
        <v>22</v>
      </c>
      <c r="E14" s="423" t="s">
        <v>82</v>
      </c>
      <c r="F14" s="423" t="s">
        <v>83</v>
      </c>
      <c r="G14" s="424" t="s">
        <v>84</v>
      </c>
      <c r="H14" s="423" t="s">
        <v>85</v>
      </c>
      <c r="I14" s="423" t="s">
        <v>86</v>
      </c>
      <c r="J14" s="423" t="s">
        <v>87</v>
      </c>
      <c r="K14" s="423" t="s">
        <v>88</v>
      </c>
      <c r="L14" s="426" t="s">
        <v>89</v>
      </c>
      <c r="M14" s="185">
        <v>2382.4</v>
      </c>
      <c r="N14" s="186">
        <f>100*M14/M15</f>
        <v>2.4459883593787697</v>
      </c>
      <c r="O14" s="428">
        <v>4</v>
      </c>
      <c r="P14" s="210">
        <v>370</v>
      </c>
      <c r="Q14" s="186">
        <f>100*P14/P15</f>
        <v>0.97543485940556462</v>
      </c>
      <c r="R14" s="428">
        <v>4</v>
      </c>
      <c r="S14" s="187">
        <v>90</v>
      </c>
      <c r="T14" s="186">
        <f>100*S14/S15</f>
        <v>0.55118013791751896</v>
      </c>
      <c r="U14" s="428">
        <v>4</v>
      </c>
      <c r="V14" s="231">
        <v>0</v>
      </c>
      <c r="W14" s="188">
        <f>100*V14/V15</f>
        <v>0</v>
      </c>
      <c r="X14" s="428">
        <v>5</v>
      </c>
      <c r="Y14" s="421">
        <f>(O14+R14+U14+X14)/4</f>
        <v>4.25</v>
      </c>
      <c r="Z14" s="19"/>
    </row>
    <row r="15" spans="1:26" s="20" customFormat="1" ht="126" customHeight="1" thickBot="1" x14ac:dyDescent="0.3">
      <c r="A15" s="588"/>
      <c r="B15" s="387"/>
      <c r="C15" s="389"/>
      <c r="D15" s="351"/>
      <c r="E15" s="354"/>
      <c r="F15" s="354"/>
      <c r="G15" s="425"/>
      <c r="H15" s="354"/>
      <c r="I15" s="354"/>
      <c r="J15" s="354"/>
      <c r="K15" s="354"/>
      <c r="L15" s="427"/>
      <c r="M15" s="189">
        <v>97400.3</v>
      </c>
      <c r="N15" s="190"/>
      <c r="O15" s="429"/>
      <c r="P15" s="189">
        <v>37931.800000000003</v>
      </c>
      <c r="Q15" s="190"/>
      <c r="R15" s="429"/>
      <c r="S15" s="191">
        <v>16328.6</v>
      </c>
      <c r="T15" s="190"/>
      <c r="U15" s="429"/>
      <c r="V15" s="189">
        <v>4305.2</v>
      </c>
      <c r="W15" s="192"/>
      <c r="X15" s="429"/>
      <c r="Y15" s="422"/>
      <c r="Z15" s="184"/>
    </row>
    <row r="16" spans="1:26" s="20" customFormat="1" ht="82.5" customHeight="1" thickBot="1" x14ac:dyDescent="0.3">
      <c r="A16" s="397" t="s">
        <v>24</v>
      </c>
      <c r="B16" s="413" t="s">
        <v>90</v>
      </c>
      <c r="C16" s="415" t="s">
        <v>348</v>
      </c>
      <c r="D16" s="397" t="s">
        <v>22</v>
      </c>
      <c r="E16" s="379" t="s">
        <v>91</v>
      </c>
      <c r="F16" s="379" t="s">
        <v>92</v>
      </c>
      <c r="G16" s="419" t="s">
        <v>93</v>
      </c>
      <c r="H16" s="379" t="s">
        <v>94</v>
      </c>
      <c r="I16" s="379" t="s">
        <v>95</v>
      </c>
      <c r="J16" s="379" t="s">
        <v>96</v>
      </c>
      <c r="K16" s="379" t="s">
        <v>97</v>
      </c>
      <c r="L16" s="384" t="s">
        <v>100</v>
      </c>
      <c r="M16" s="140">
        <v>95098.5</v>
      </c>
      <c r="N16" s="66">
        <f>100*M16/M17</f>
        <v>97.636762925781539</v>
      </c>
      <c r="O16" s="301">
        <v>5</v>
      </c>
      <c r="P16" s="211">
        <v>34123.699999999997</v>
      </c>
      <c r="Q16" s="66">
        <f>100*P16/P17</f>
        <v>89.960666248372064</v>
      </c>
      <c r="R16" s="301">
        <v>4</v>
      </c>
      <c r="S16" s="67">
        <v>16255.7</v>
      </c>
      <c r="T16" s="66">
        <f>100*S16/S17</f>
        <v>99.553544088286813</v>
      </c>
      <c r="U16" s="301">
        <v>5</v>
      </c>
      <c r="V16" s="232">
        <v>4289</v>
      </c>
      <c r="W16" s="68">
        <f>100*V16/V17</f>
        <v>99.623710861284039</v>
      </c>
      <c r="X16" s="301">
        <v>5</v>
      </c>
      <c r="Y16" s="402">
        <f>(O16+R16+U16+X16)/4</f>
        <v>4.75</v>
      </c>
      <c r="Z16" s="19"/>
    </row>
    <row r="17" spans="1:26" s="20" customFormat="1" ht="108.75" customHeight="1" thickBot="1" x14ac:dyDescent="0.3">
      <c r="A17" s="412"/>
      <c r="B17" s="414"/>
      <c r="C17" s="416"/>
      <c r="D17" s="398"/>
      <c r="E17" s="417"/>
      <c r="F17" s="418"/>
      <c r="G17" s="420"/>
      <c r="H17" s="380"/>
      <c r="I17" s="381"/>
      <c r="J17" s="382"/>
      <c r="K17" s="383"/>
      <c r="L17" s="385"/>
      <c r="M17" s="141">
        <v>97400.3</v>
      </c>
      <c r="N17" s="274"/>
      <c r="O17" s="302"/>
      <c r="P17" s="141">
        <f>P15</f>
        <v>37931.800000000003</v>
      </c>
      <c r="Q17" s="274"/>
      <c r="R17" s="302"/>
      <c r="S17" s="87">
        <v>16328.6</v>
      </c>
      <c r="T17" s="274"/>
      <c r="U17" s="302"/>
      <c r="V17" s="141">
        <f>V15</f>
        <v>4305.2</v>
      </c>
      <c r="W17" s="275"/>
      <c r="X17" s="302"/>
      <c r="Y17" s="403"/>
      <c r="Z17" s="276"/>
    </row>
    <row r="18" spans="1:26" s="20" customFormat="1" ht="67.5" customHeight="1" thickBot="1" x14ac:dyDescent="0.3">
      <c r="A18" s="392" t="s">
        <v>25</v>
      </c>
      <c r="B18" s="394" t="s">
        <v>109</v>
      </c>
      <c r="C18" s="404" t="s">
        <v>99</v>
      </c>
      <c r="D18" s="406" t="s">
        <v>22</v>
      </c>
      <c r="E18" s="408" t="s">
        <v>101</v>
      </c>
      <c r="F18" s="316" t="s">
        <v>102</v>
      </c>
      <c r="G18" s="400" t="s">
        <v>103</v>
      </c>
      <c r="H18" s="316" t="s">
        <v>104</v>
      </c>
      <c r="I18" s="316" t="s">
        <v>105</v>
      </c>
      <c r="J18" s="316" t="s">
        <v>106</v>
      </c>
      <c r="K18" s="316" t="s">
        <v>107</v>
      </c>
      <c r="L18" s="318"/>
      <c r="M18" s="73">
        <v>25414.5</v>
      </c>
      <c r="N18" s="38">
        <f>(M18-M19)/M19*100</f>
        <v>9.4132081970036161</v>
      </c>
      <c r="O18" s="299">
        <v>5</v>
      </c>
      <c r="P18" s="73">
        <v>8728.6</v>
      </c>
      <c r="Q18" s="38">
        <f>(P18-P19)/P19*100</f>
        <v>3.1139988186650958</v>
      </c>
      <c r="R18" s="299">
        <v>5</v>
      </c>
      <c r="S18" s="37">
        <v>4347.8</v>
      </c>
      <c r="T18" s="38">
        <f>(S18-S19)/S19*100</f>
        <v>9.5356863930667881</v>
      </c>
      <c r="U18" s="299">
        <v>5</v>
      </c>
      <c r="V18" s="73">
        <v>1084.4000000000001</v>
      </c>
      <c r="W18" s="38">
        <f>(V18-V19)/V19*100</f>
        <v>1.5165699307245877</v>
      </c>
      <c r="X18" s="299">
        <v>5</v>
      </c>
      <c r="Y18" s="410">
        <f>(R18+U18+X18+O18)/4</f>
        <v>5</v>
      </c>
      <c r="Z18" s="60"/>
    </row>
    <row r="19" spans="1:26" s="20" customFormat="1" ht="68.25" customHeight="1" thickBot="1" x14ac:dyDescent="0.3">
      <c r="A19" s="393"/>
      <c r="B19" s="348"/>
      <c r="C19" s="405"/>
      <c r="D19" s="407"/>
      <c r="E19" s="409"/>
      <c r="F19" s="317"/>
      <c r="G19" s="401"/>
      <c r="H19" s="317"/>
      <c r="I19" s="317"/>
      <c r="J19" s="317"/>
      <c r="K19" s="317"/>
      <c r="L19" s="319"/>
      <c r="M19" s="76">
        <v>23228</v>
      </c>
      <c r="N19" s="273"/>
      <c r="O19" s="300"/>
      <c r="P19" s="76">
        <v>8465</v>
      </c>
      <c r="Q19" s="273"/>
      <c r="R19" s="300"/>
      <c r="S19" s="272">
        <v>3969.3</v>
      </c>
      <c r="T19" s="273"/>
      <c r="U19" s="300"/>
      <c r="V19" s="76">
        <v>1068.2</v>
      </c>
      <c r="W19" s="273"/>
      <c r="X19" s="300"/>
      <c r="Y19" s="411"/>
      <c r="Z19" s="60"/>
    </row>
    <row r="20" spans="1:26" s="20" customFormat="1" ht="112.5" customHeight="1" thickBot="1" x14ac:dyDescent="0.3">
      <c r="A20" s="392" t="s">
        <v>27</v>
      </c>
      <c r="B20" s="394" t="s">
        <v>108</v>
      </c>
      <c r="C20" s="395" t="s">
        <v>196</v>
      </c>
      <c r="D20" s="397" t="s">
        <v>22</v>
      </c>
      <c r="E20" s="399" t="s">
        <v>110</v>
      </c>
      <c r="F20" s="316" t="s">
        <v>111</v>
      </c>
      <c r="G20" s="400" t="s">
        <v>112</v>
      </c>
      <c r="H20" s="316" t="s">
        <v>113</v>
      </c>
      <c r="I20" s="316" t="s">
        <v>114</v>
      </c>
      <c r="J20" s="316" t="s">
        <v>115</v>
      </c>
      <c r="K20" s="316" t="s">
        <v>116</v>
      </c>
      <c r="L20" s="318" t="s">
        <v>117</v>
      </c>
      <c r="M20" s="212" t="s">
        <v>37</v>
      </c>
      <c r="N20" s="74" t="s">
        <v>37</v>
      </c>
      <c r="O20" s="298" t="s">
        <v>37</v>
      </c>
      <c r="P20" s="214">
        <v>236847.6</v>
      </c>
      <c r="Q20" s="74">
        <f>P20/P21*100</f>
        <v>90.29277112980904</v>
      </c>
      <c r="R20" s="298">
        <v>5</v>
      </c>
      <c r="S20" s="212" t="s">
        <v>37</v>
      </c>
      <c r="T20" s="74" t="s">
        <v>37</v>
      </c>
      <c r="U20" s="298" t="s">
        <v>37</v>
      </c>
      <c r="V20" s="212" t="s">
        <v>37</v>
      </c>
      <c r="W20" s="74" t="s">
        <v>37</v>
      </c>
      <c r="X20" s="298" t="s">
        <v>37</v>
      </c>
      <c r="Y20" s="410">
        <f>R20</f>
        <v>5</v>
      </c>
      <c r="Z20" s="60"/>
    </row>
    <row r="21" spans="1:26" s="20" customFormat="1" ht="108" customHeight="1" thickBot="1" x14ac:dyDescent="0.3">
      <c r="A21" s="393"/>
      <c r="B21" s="348"/>
      <c r="C21" s="396"/>
      <c r="D21" s="398"/>
      <c r="E21" s="353"/>
      <c r="F21" s="317"/>
      <c r="G21" s="401"/>
      <c r="H21" s="317"/>
      <c r="I21" s="317"/>
      <c r="J21" s="317"/>
      <c r="K21" s="317"/>
      <c r="L21" s="319"/>
      <c r="M21" s="213"/>
      <c r="N21" s="277"/>
      <c r="O21" s="296"/>
      <c r="P21" s="213">
        <v>262310.7</v>
      </c>
      <c r="Q21" s="277"/>
      <c r="R21" s="296"/>
      <c r="S21" s="213"/>
      <c r="T21" s="277"/>
      <c r="U21" s="296"/>
      <c r="V21" s="213"/>
      <c r="W21" s="277"/>
      <c r="X21" s="296"/>
      <c r="Y21" s="411"/>
      <c r="Z21" s="60"/>
    </row>
    <row r="22" spans="1:26" s="20" customFormat="1" ht="142.5" customHeight="1" thickBot="1" x14ac:dyDescent="0.3">
      <c r="A22" s="590" t="s">
        <v>28</v>
      </c>
      <c r="B22" s="347" t="s">
        <v>118</v>
      </c>
      <c r="C22" s="591" t="s">
        <v>124</v>
      </c>
      <c r="D22" s="397" t="s">
        <v>22</v>
      </c>
      <c r="E22" s="399" t="s">
        <v>119</v>
      </c>
      <c r="F22" s="600" t="s">
        <v>120</v>
      </c>
      <c r="G22" s="601" t="s">
        <v>121</v>
      </c>
      <c r="H22" s="600" t="s">
        <v>122</v>
      </c>
      <c r="I22" s="316" t="s">
        <v>114</v>
      </c>
      <c r="J22" s="316" t="s">
        <v>115</v>
      </c>
      <c r="K22" s="316" t="s">
        <v>116</v>
      </c>
      <c r="L22" s="602" t="s">
        <v>357</v>
      </c>
      <c r="M22" s="212" t="s">
        <v>37</v>
      </c>
      <c r="N22" s="74" t="s">
        <v>37</v>
      </c>
      <c r="O22" s="298" t="s">
        <v>37</v>
      </c>
      <c r="P22" s="214">
        <v>34032.1</v>
      </c>
      <c r="Q22" s="74">
        <f>P22/P23*100</f>
        <v>97.794795902239969</v>
      </c>
      <c r="R22" s="298">
        <v>5</v>
      </c>
      <c r="S22" s="212" t="s">
        <v>37</v>
      </c>
      <c r="T22" s="74" t="s">
        <v>37</v>
      </c>
      <c r="U22" s="298" t="s">
        <v>37</v>
      </c>
      <c r="V22" s="212" t="s">
        <v>37</v>
      </c>
      <c r="W22" s="74" t="s">
        <v>37</v>
      </c>
      <c r="X22" s="298" t="s">
        <v>37</v>
      </c>
      <c r="Y22" s="410">
        <f>R22</f>
        <v>5</v>
      </c>
      <c r="Z22" s="60"/>
    </row>
    <row r="23" spans="1:26" s="20" customFormat="1" ht="119.25" customHeight="1" thickBot="1" x14ac:dyDescent="0.3">
      <c r="A23" s="393"/>
      <c r="B23" s="348"/>
      <c r="C23" s="396"/>
      <c r="D23" s="398"/>
      <c r="E23" s="353"/>
      <c r="F23" s="317"/>
      <c r="G23" s="401"/>
      <c r="H23" s="317"/>
      <c r="I23" s="317"/>
      <c r="J23" s="317"/>
      <c r="K23" s="317"/>
      <c r="L23" s="319"/>
      <c r="M23" s="213"/>
      <c r="N23" s="277"/>
      <c r="O23" s="296"/>
      <c r="P23" s="213">
        <v>34799.5</v>
      </c>
      <c r="Q23" s="277"/>
      <c r="R23" s="296"/>
      <c r="S23" s="213"/>
      <c r="T23" s="277"/>
      <c r="U23" s="296"/>
      <c r="V23" s="213"/>
      <c r="W23" s="277"/>
      <c r="X23" s="296"/>
      <c r="Y23" s="411"/>
      <c r="Z23" s="60"/>
    </row>
    <row r="24" spans="1:26" s="20" customFormat="1" ht="105" customHeight="1" thickBot="1" x14ac:dyDescent="0.3">
      <c r="A24" s="90" t="s">
        <v>29</v>
      </c>
      <c r="B24" s="91" t="s">
        <v>123</v>
      </c>
      <c r="C24" s="92" t="s">
        <v>125</v>
      </c>
      <c r="D24" s="93" t="s">
        <v>127</v>
      </c>
      <c r="E24" s="72" t="s">
        <v>126</v>
      </c>
      <c r="F24" s="72" t="s">
        <v>128</v>
      </c>
      <c r="G24" s="94"/>
      <c r="H24" s="93"/>
      <c r="I24" s="62"/>
      <c r="J24" s="62"/>
      <c r="K24" s="72" t="s">
        <v>130</v>
      </c>
      <c r="L24" s="95" t="s">
        <v>129</v>
      </c>
      <c r="M24" s="215">
        <v>0</v>
      </c>
      <c r="N24" s="644" t="s">
        <v>130</v>
      </c>
      <c r="O24" s="217">
        <v>5</v>
      </c>
      <c r="P24" s="156">
        <v>0</v>
      </c>
      <c r="Q24" s="645" t="s">
        <v>130</v>
      </c>
      <c r="R24" s="144">
        <v>5</v>
      </c>
      <c r="S24" s="156">
        <v>0</v>
      </c>
      <c r="T24" s="645" t="s">
        <v>130</v>
      </c>
      <c r="U24" s="144">
        <v>5</v>
      </c>
      <c r="V24" s="156">
        <v>0</v>
      </c>
      <c r="W24" s="645" t="s">
        <v>130</v>
      </c>
      <c r="X24" s="144">
        <v>5</v>
      </c>
      <c r="Y24" s="96">
        <f>(R24+U24+X24+O24)/4</f>
        <v>5</v>
      </c>
      <c r="Z24" s="89"/>
    </row>
    <row r="25" spans="1:26" s="20" customFormat="1" ht="66.75" customHeight="1" thickBot="1" x14ac:dyDescent="0.3">
      <c r="A25" s="344" t="s">
        <v>30</v>
      </c>
      <c r="B25" s="347" t="s">
        <v>131</v>
      </c>
      <c r="C25" s="472" t="s">
        <v>354</v>
      </c>
      <c r="D25" s="589" t="s">
        <v>22</v>
      </c>
      <c r="E25" s="352" t="s">
        <v>132</v>
      </c>
      <c r="F25" s="378" t="s">
        <v>120</v>
      </c>
      <c r="G25" s="599" t="s">
        <v>134</v>
      </c>
      <c r="H25" s="378" t="s">
        <v>135</v>
      </c>
      <c r="I25" s="378" t="s">
        <v>136</v>
      </c>
      <c r="J25" s="378" t="s">
        <v>137</v>
      </c>
      <c r="K25" s="378" t="s">
        <v>138</v>
      </c>
      <c r="L25" s="390" t="s">
        <v>133</v>
      </c>
      <c r="M25" s="97">
        <v>9857.7000000000007</v>
      </c>
      <c r="N25" s="98">
        <f>(M25-M26)/M25*100</f>
        <v>14.520628544183747</v>
      </c>
      <c r="O25" s="295">
        <v>3</v>
      </c>
      <c r="P25" s="97">
        <v>0</v>
      </c>
      <c r="Q25" s="303" t="s">
        <v>363</v>
      </c>
      <c r="R25" s="304"/>
      <c r="S25" s="237">
        <v>0</v>
      </c>
      <c r="T25" s="303" t="s">
        <v>363</v>
      </c>
      <c r="U25" s="304"/>
      <c r="V25" s="208">
        <v>413.1</v>
      </c>
      <c r="W25" s="98">
        <f>(V25-V26)/V25*100</f>
        <v>1.6945049624788187</v>
      </c>
      <c r="X25" s="295">
        <v>5</v>
      </c>
      <c r="Y25" s="597">
        <f>(O25+X25)/2</f>
        <v>4</v>
      </c>
      <c r="Z25" s="89"/>
    </row>
    <row r="26" spans="1:26" s="20" customFormat="1" ht="75.75" customHeight="1" thickBot="1" x14ac:dyDescent="0.3">
      <c r="A26" s="345"/>
      <c r="B26" s="348"/>
      <c r="C26" s="396"/>
      <c r="D26" s="592"/>
      <c r="E26" s="353"/>
      <c r="F26" s="317"/>
      <c r="G26" s="401"/>
      <c r="H26" s="317"/>
      <c r="I26" s="317"/>
      <c r="J26" s="317"/>
      <c r="K26" s="317"/>
      <c r="L26" s="319"/>
      <c r="M26" s="76">
        <v>8426.2999999999993</v>
      </c>
      <c r="N26" s="277"/>
      <c r="O26" s="297"/>
      <c r="P26" s="76">
        <v>0</v>
      </c>
      <c r="Q26" s="305"/>
      <c r="R26" s="306"/>
      <c r="S26" s="213">
        <v>0</v>
      </c>
      <c r="T26" s="305"/>
      <c r="U26" s="306"/>
      <c r="V26" s="209">
        <v>406.1</v>
      </c>
      <c r="W26" s="277"/>
      <c r="X26" s="297"/>
      <c r="Y26" s="598"/>
      <c r="Z26" s="89"/>
    </row>
    <row r="27" spans="1:26" s="20" customFormat="1" ht="92.25" customHeight="1" thickBot="1" x14ac:dyDescent="0.3">
      <c r="A27" s="99" t="s">
        <v>31</v>
      </c>
      <c r="B27" s="91" t="s">
        <v>139</v>
      </c>
      <c r="C27" s="92" t="s">
        <v>140</v>
      </c>
      <c r="D27" s="93" t="s">
        <v>127</v>
      </c>
      <c r="E27" s="72" t="s">
        <v>141</v>
      </c>
      <c r="F27" s="93" t="s">
        <v>143</v>
      </c>
      <c r="G27" s="94"/>
      <c r="H27" s="93"/>
      <c r="I27" s="62"/>
      <c r="J27" s="62"/>
      <c r="K27" s="93" t="s">
        <v>144</v>
      </c>
      <c r="L27" s="95" t="s">
        <v>142</v>
      </c>
      <c r="M27" s="194">
        <v>0</v>
      </c>
      <c r="N27" s="234">
        <v>0</v>
      </c>
      <c r="O27" s="143">
        <v>5</v>
      </c>
      <c r="P27" s="194">
        <v>0</v>
      </c>
      <c r="Q27" s="234">
        <v>0</v>
      </c>
      <c r="R27" s="143">
        <v>5</v>
      </c>
      <c r="S27" s="194">
        <v>0</v>
      </c>
      <c r="T27" s="234">
        <v>0</v>
      </c>
      <c r="U27" s="143">
        <v>5</v>
      </c>
      <c r="V27" s="194">
        <v>0</v>
      </c>
      <c r="W27" s="234">
        <v>0</v>
      </c>
      <c r="X27" s="143">
        <v>5</v>
      </c>
      <c r="Y27" s="96">
        <f>(R27+U27+X27+O27)/4</f>
        <v>5</v>
      </c>
      <c r="Z27" s="89"/>
    </row>
    <row r="28" spans="1:26" s="20" customFormat="1" ht="131.25" customHeight="1" thickBot="1" x14ac:dyDescent="0.3">
      <c r="A28" s="99" t="s">
        <v>32</v>
      </c>
      <c r="B28" s="91" t="s">
        <v>145</v>
      </c>
      <c r="C28" s="92" t="s">
        <v>146</v>
      </c>
      <c r="D28" s="93" t="s">
        <v>127</v>
      </c>
      <c r="E28" s="72" t="s">
        <v>147</v>
      </c>
      <c r="F28" s="72" t="s">
        <v>148</v>
      </c>
      <c r="G28" s="94"/>
      <c r="H28" s="93"/>
      <c r="I28" s="62"/>
      <c r="J28" s="62"/>
      <c r="K28" s="72" t="s">
        <v>149</v>
      </c>
      <c r="L28" s="95" t="s">
        <v>150</v>
      </c>
      <c r="M28" s="156">
        <v>0</v>
      </c>
      <c r="N28" s="235">
        <v>0</v>
      </c>
      <c r="O28" s="158">
        <v>5</v>
      </c>
      <c r="P28" s="156">
        <v>0</v>
      </c>
      <c r="Q28" s="235">
        <v>0</v>
      </c>
      <c r="R28" s="143">
        <v>5</v>
      </c>
      <c r="S28" s="156">
        <v>0</v>
      </c>
      <c r="T28" s="235">
        <v>0</v>
      </c>
      <c r="U28" s="143">
        <v>5</v>
      </c>
      <c r="V28" s="156">
        <v>0</v>
      </c>
      <c r="W28" s="235">
        <v>0</v>
      </c>
      <c r="X28" s="143">
        <v>5</v>
      </c>
      <c r="Y28" s="96">
        <f>(R28+U28+X28+O28)/4</f>
        <v>5</v>
      </c>
      <c r="Z28" s="89"/>
    </row>
    <row r="29" spans="1:26" s="20" customFormat="1" ht="34.5" customHeight="1" thickBot="1" x14ac:dyDescent="0.3">
      <c r="A29" s="344" t="s">
        <v>151</v>
      </c>
      <c r="B29" s="347" t="s">
        <v>152</v>
      </c>
      <c r="C29" s="603" t="s">
        <v>350</v>
      </c>
      <c r="D29" s="350" t="s">
        <v>153</v>
      </c>
      <c r="E29" s="352" t="s">
        <v>154</v>
      </c>
      <c r="F29" s="352" t="s">
        <v>155</v>
      </c>
      <c r="G29" s="451"/>
      <c r="H29" s="352" t="s">
        <v>367</v>
      </c>
      <c r="I29" s="352"/>
      <c r="J29" s="352" t="s">
        <v>157</v>
      </c>
      <c r="K29" s="352" t="s">
        <v>337</v>
      </c>
      <c r="L29" s="390" t="s">
        <v>158</v>
      </c>
      <c r="M29" s="237">
        <v>32684.5</v>
      </c>
      <c r="N29" s="98">
        <f>M30-M29</f>
        <v>-9484.5999999999985</v>
      </c>
      <c r="O29" s="295">
        <v>4</v>
      </c>
      <c r="P29" s="98">
        <v>0</v>
      </c>
      <c r="Q29" s="98">
        <f>P30-P29</f>
        <v>0</v>
      </c>
      <c r="R29" s="295">
        <v>5</v>
      </c>
      <c r="S29" s="237">
        <v>0</v>
      </c>
      <c r="T29" s="98">
        <f>S30-S29</f>
        <v>0</v>
      </c>
      <c r="U29" s="295">
        <v>5</v>
      </c>
      <c r="V29" s="97">
        <v>0</v>
      </c>
      <c r="W29" s="98">
        <f>V30-V29</f>
        <v>0</v>
      </c>
      <c r="X29" s="295">
        <v>5</v>
      </c>
      <c r="Y29" s="597">
        <f>(R29+U29+X29+O29)/4</f>
        <v>4.75</v>
      </c>
      <c r="Z29" s="89"/>
    </row>
    <row r="30" spans="1:26" s="20" customFormat="1" ht="102" customHeight="1" thickBot="1" x14ac:dyDescent="0.3">
      <c r="A30" s="345"/>
      <c r="B30" s="348"/>
      <c r="C30" s="604"/>
      <c r="D30" s="592"/>
      <c r="E30" s="353"/>
      <c r="F30" s="353"/>
      <c r="G30" s="452"/>
      <c r="H30" s="353"/>
      <c r="I30" s="353"/>
      <c r="J30" s="353"/>
      <c r="K30" s="353"/>
      <c r="L30" s="319"/>
      <c r="M30" s="213">
        <v>23199.9</v>
      </c>
      <c r="N30" s="159" t="s">
        <v>349</v>
      </c>
      <c r="O30" s="297"/>
      <c r="P30" s="76">
        <v>0</v>
      </c>
      <c r="Q30" s="159" t="s">
        <v>337</v>
      </c>
      <c r="R30" s="297"/>
      <c r="S30" s="213">
        <v>0</v>
      </c>
      <c r="T30" s="159" t="s">
        <v>337</v>
      </c>
      <c r="U30" s="297"/>
      <c r="V30" s="76">
        <v>0</v>
      </c>
      <c r="W30" s="159" t="s">
        <v>337</v>
      </c>
      <c r="X30" s="297"/>
      <c r="Y30" s="598"/>
      <c r="Z30" s="89"/>
    </row>
    <row r="31" spans="1:26" s="20" customFormat="1" ht="81" customHeight="1" thickBot="1" x14ac:dyDescent="0.3">
      <c r="A31" s="99" t="s">
        <v>159</v>
      </c>
      <c r="B31" s="91" t="s">
        <v>160</v>
      </c>
      <c r="C31" s="92" t="s">
        <v>338</v>
      </c>
      <c r="D31" s="93" t="s">
        <v>153</v>
      </c>
      <c r="E31" s="72" t="s">
        <v>82</v>
      </c>
      <c r="F31" s="72" t="s">
        <v>161</v>
      </c>
      <c r="G31" s="94"/>
      <c r="H31" s="93"/>
      <c r="I31" s="62"/>
      <c r="J31" s="62"/>
      <c r="K31" s="72" t="s">
        <v>162</v>
      </c>
      <c r="L31" s="95"/>
      <c r="M31" s="142">
        <v>0</v>
      </c>
      <c r="N31" s="157">
        <v>0</v>
      </c>
      <c r="O31" s="143">
        <v>5</v>
      </c>
      <c r="P31" s="157">
        <v>0</v>
      </c>
      <c r="Q31" s="157">
        <v>0</v>
      </c>
      <c r="R31" s="143">
        <v>5</v>
      </c>
      <c r="S31" s="157">
        <v>0</v>
      </c>
      <c r="T31" s="157">
        <v>0</v>
      </c>
      <c r="U31" s="143">
        <v>5</v>
      </c>
      <c r="V31" s="142">
        <v>0</v>
      </c>
      <c r="W31" s="157">
        <v>0</v>
      </c>
      <c r="X31" s="236">
        <v>5</v>
      </c>
      <c r="Y31" s="96">
        <f>(R31+U31+X31+O31)/4</f>
        <v>5</v>
      </c>
      <c r="Z31" s="89"/>
    </row>
    <row r="32" spans="1:26" s="20" customFormat="1" ht="70.5" customHeight="1" thickBot="1" x14ac:dyDescent="0.3">
      <c r="A32" s="344" t="s">
        <v>163</v>
      </c>
      <c r="B32" s="347" t="s">
        <v>339</v>
      </c>
      <c r="C32" s="603" t="s">
        <v>164</v>
      </c>
      <c r="D32" s="350" t="s">
        <v>22</v>
      </c>
      <c r="E32" s="352" t="s">
        <v>43</v>
      </c>
      <c r="F32" s="352" t="s">
        <v>165</v>
      </c>
      <c r="G32" s="451" t="s">
        <v>166</v>
      </c>
      <c r="H32" s="352"/>
      <c r="I32" s="352"/>
      <c r="J32" s="352" t="s">
        <v>167</v>
      </c>
      <c r="K32" s="352" t="s">
        <v>168</v>
      </c>
      <c r="L32" s="390" t="s">
        <v>44</v>
      </c>
      <c r="M32" s="97">
        <v>0</v>
      </c>
      <c r="N32" s="98">
        <v>0</v>
      </c>
      <c r="O32" s="295">
        <v>5</v>
      </c>
      <c r="P32" s="98">
        <v>0</v>
      </c>
      <c r="Q32" s="98">
        <v>0</v>
      </c>
      <c r="R32" s="295">
        <v>5</v>
      </c>
      <c r="S32" s="98">
        <v>0</v>
      </c>
      <c r="T32" s="98">
        <v>0</v>
      </c>
      <c r="U32" s="295">
        <v>5</v>
      </c>
      <c r="V32" s="221">
        <v>0</v>
      </c>
      <c r="W32" s="98">
        <v>0</v>
      </c>
      <c r="X32" s="608">
        <v>5</v>
      </c>
      <c r="Y32" s="376">
        <f>(R32+U32+X32+O32)/4</f>
        <v>5</v>
      </c>
      <c r="Z32" s="89"/>
    </row>
    <row r="33" spans="1:26" s="20" customFormat="1" ht="76.5" customHeight="1" thickBot="1" x14ac:dyDescent="0.3">
      <c r="A33" s="345"/>
      <c r="B33" s="348"/>
      <c r="C33" s="604"/>
      <c r="D33" s="592"/>
      <c r="E33" s="353"/>
      <c r="F33" s="353"/>
      <c r="G33" s="452"/>
      <c r="H33" s="353"/>
      <c r="I33" s="353"/>
      <c r="J33" s="353"/>
      <c r="K33" s="353"/>
      <c r="L33" s="319"/>
      <c r="M33" s="76">
        <v>0</v>
      </c>
      <c r="N33" s="277"/>
      <c r="O33" s="296"/>
      <c r="P33" s="76">
        <v>0</v>
      </c>
      <c r="Q33" s="277"/>
      <c r="R33" s="296"/>
      <c r="S33" s="76">
        <v>0</v>
      </c>
      <c r="T33" s="277"/>
      <c r="U33" s="296"/>
      <c r="V33" s="222">
        <v>0</v>
      </c>
      <c r="W33" s="277"/>
      <c r="X33" s="609"/>
      <c r="Y33" s="377"/>
      <c r="Z33" s="89"/>
    </row>
    <row r="34" spans="1:26" s="20" customFormat="1" ht="24.75" customHeight="1" thickBot="1" x14ac:dyDescent="0.3">
      <c r="A34" s="484" t="s">
        <v>33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160"/>
      <c r="M34" s="161"/>
      <c r="N34" s="162"/>
      <c r="O34" s="163">
        <f>5*14-5-5</f>
        <v>60</v>
      </c>
      <c r="P34" s="164"/>
      <c r="Q34" s="162"/>
      <c r="R34" s="163">
        <f>5*14-5</f>
        <v>65</v>
      </c>
      <c r="S34" s="165"/>
      <c r="T34" s="162"/>
      <c r="U34" s="163">
        <f>5*14-5-5-5</f>
        <v>55</v>
      </c>
      <c r="V34" s="223"/>
      <c r="W34" s="166"/>
      <c r="X34" s="224">
        <f>5*14-5-5</f>
        <v>60</v>
      </c>
      <c r="Y34" s="219"/>
    </row>
    <row r="35" spans="1:26" s="20" customFormat="1" ht="24.75" customHeight="1" thickBot="1" x14ac:dyDescent="0.3">
      <c r="A35" s="482" t="s">
        <v>34</v>
      </c>
      <c r="B35" s="483"/>
      <c r="C35" s="483"/>
      <c r="D35" s="483"/>
      <c r="E35" s="483"/>
      <c r="F35" s="483"/>
      <c r="G35" s="483"/>
      <c r="H35" s="483"/>
      <c r="I35" s="483"/>
      <c r="J35" s="483"/>
      <c r="K35" s="483"/>
      <c r="L35" s="167"/>
      <c r="M35" s="168"/>
      <c r="N35" s="169"/>
      <c r="O35" s="284">
        <f>O12+O13+O14+O16+O18+O24+O25+O27+O28+O29+O31+O32</f>
        <v>56</v>
      </c>
      <c r="P35" s="285"/>
      <c r="Q35" s="286"/>
      <c r="R35" s="284">
        <f>R12+R13+R14+R16+R18+R20+R22+R24+R25+R27+R28+R29+R31+R32</f>
        <v>63</v>
      </c>
      <c r="S35" s="285"/>
      <c r="T35" s="286"/>
      <c r="U35" s="284">
        <f>U12+U13+U14+U16+U18+U24+U25+U27+U28+U29+U31+U32</f>
        <v>54</v>
      </c>
      <c r="V35" s="287"/>
      <c r="W35" s="284"/>
      <c r="X35" s="288">
        <f>X12+X13+X14+X16+X18+X24+X25+X27+X28+X29+X31+X32</f>
        <v>60</v>
      </c>
      <c r="Y35" s="220"/>
    </row>
    <row r="36" spans="1:26" s="20" customFormat="1" ht="22.5" customHeight="1" thickBot="1" x14ac:dyDescent="0.3">
      <c r="A36" s="582" t="s">
        <v>169</v>
      </c>
      <c r="B36" s="583"/>
      <c r="C36" s="583"/>
      <c r="D36" s="583"/>
      <c r="E36" s="583"/>
      <c r="F36" s="583"/>
      <c r="G36" s="583"/>
      <c r="H36" s="583"/>
      <c r="I36" s="583"/>
      <c r="J36" s="583"/>
      <c r="K36" s="583"/>
      <c r="L36" s="583"/>
      <c r="M36" s="583"/>
      <c r="N36" s="583"/>
      <c r="O36" s="583"/>
      <c r="P36" s="583"/>
      <c r="Q36" s="583"/>
      <c r="R36" s="583"/>
      <c r="S36" s="583"/>
      <c r="T36" s="583"/>
      <c r="U36" s="583"/>
      <c r="V36" s="583"/>
      <c r="W36" s="583"/>
      <c r="X36" s="583"/>
      <c r="Y36" s="584"/>
    </row>
    <row r="37" spans="1:26" s="20" customFormat="1" ht="69" customHeight="1" thickBot="1" x14ac:dyDescent="0.3">
      <c r="A37" s="99" t="s">
        <v>35</v>
      </c>
      <c r="B37" s="91" t="s">
        <v>170</v>
      </c>
      <c r="C37" s="92" t="s">
        <v>174</v>
      </c>
      <c r="D37" s="93" t="s">
        <v>171</v>
      </c>
      <c r="E37" s="72" t="s">
        <v>172</v>
      </c>
      <c r="F37" s="93" t="s">
        <v>173</v>
      </c>
      <c r="G37" s="94"/>
      <c r="H37" s="93"/>
      <c r="I37" s="62"/>
      <c r="J37" s="62"/>
      <c r="K37" s="72" t="s">
        <v>40</v>
      </c>
      <c r="L37" s="95"/>
      <c r="M37" s="177" t="s">
        <v>40</v>
      </c>
      <c r="N37" s="175" t="s">
        <v>40</v>
      </c>
      <c r="O37" s="143">
        <v>5</v>
      </c>
      <c r="P37" s="177" t="s">
        <v>40</v>
      </c>
      <c r="Q37" s="175" t="s">
        <v>40</v>
      </c>
      <c r="R37" s="143">
        <v>5</v>
      </c>
      <c r="S37" s="177" t="s">
        <v>40</v>
      </c>
      <c r="T37" s="175" t="s">
        <v>40</v>
      </c>
      <c r="U37" s="143">
        <v>5</v>
      </c>
      <c r="V37" s="177" t="s">
        <v>40</v>
      </c>
      <c r="W37" s="175" t="s">
        <v>40</v>
      </c>
      <c r="X37" s="143">
        <v>5</v>
      </c>
      <c r="Y37" s="96">
        <f>(R37+U37+X37+O37)/4</f>
        <v>5</v>
      </c>
      <c r="Z37" s="89"/>
    </row>
    <row r="38" spans="1:26" s="20" customFormat="1" ht="75" customHeight="1" thickBot="1" x14ac:dyDescent="0.3">
      <c r="A38" s="99" t="s">
        <v>36</v>
      </c>
      <c r="B38" s="91" t="s">
        <v>175</v>
      </c>
      <c r="C38" s="92" t="s">
        <v>176</v>
      </c>
      <c r="D38" s="93" t="s">
        <v>19</v>
      </c>
      <c r="E38" s="72" t="s">
        <v>20</v>
      </c>
      <c r="F38" s="93" t="s">
        <v>177</v>
      </c>
      <c r="G38" s="94"/>
      <c r="H38" s="93"/>
      <c r="I38" s="62"/>
      <c r="J38" s="62"/>
      <c r="K38" s="72" t="s">
        <v>178</v>
      </c>
      <c r="L38" s="95"/>
      <c r="M38" s="194">
        <v>0</v>
      </c>
      <c r="N38" s="174" t="s">
        <v>178</v>
      </c>
      <c r="O38" s="143">
        <v>5</v>
      </c>
      <c r="P38" s="194">
        <v>0</v>
      </c>
      <c r="Q38" s="174" t="s">
        <v>178</v>
      </c>
      <c r="R38" s="143">
        <v>5</v>
      </c>
      <c r="S38" s="194">
        <v>0</v>
      </c>
      <c r="T38" s="174" t="s">
        <v>178</v>
      </c>
      <c r="U38" s="143">
        <v>5</v>
      </c>
      <c r="V38" s="194">
        <v>0</v>
      </c>
      <c r="W38" s="174" t="s">
        <v>178</v>
      </c>
      <c r="X38" s="143">
        <v>5</v>
      </c>
      <c r="Y38" s="96">
        <f>(R38+U38+X38+O38)/4</f>
        <v>5</v>
      </c>
      <c r="Z38" s="89"/>
    </row>
    <row r="39" spans="1:26" s="20" customFormat="1" ht="87.75" customHeight="1" thickBot="1" x14ac:dyDescent="0.3">
      <c r="A39" s="344" t="s">
        <v>38</v>
      </c>
      <c r="B39" s="347" t="s">
        <v>179</v>
      </c>
      <c r="C39" s="472" t="s">
        <v>195</v>
      </c>
      <c r="D39" s="589" t="s">
        <v>22</v>
      </c>
      <c r="E39" s="352" t="s">
        <v>180</v>
      </c>
      <c r="F39" s="352" t="s">
        <v>181</v>
      </c>
      <c r="G39" s="451" t="s">
        <v>182</v>
      </c>
      <c r="H39" s="352" t="s">
        <v>183</v>
      </c>
      <c r="I39" s="352" t="s">
        <v>184</v>
      </c>
      <c r="J39" s="352" t="s">
        <v>185</v>
      </c>
      <c r="K39" s="352" t="s">
        <v>186</v>
      </c>
      <c r="L39" s="390" t="s">
        <v>187</v>
      </c>
      <c r="M39" s="208">
        <v>395.6</v>
      </c>
      <c r="N39" s="98">
        <f>(M40/M39*100)-100</f>
        <v>91.003538928210304</v>
      </c>
      <c r="O39" s="295">
        <v>0</v>
      </c>
      <c r="P39" s="98">
        <v>0</v>
      </c>
      <c r="Q39" s="98">
        <v>0</v>
      </c>
      <c r="R39" s="295">
        <v>5</v>
      </c>
      <c r="S39" s="98">
        <v>0</v>
      </c>
      <c r="T39" s="98">
        <v>0</v>
      </c>
      <c r="U39" s="295">
        <v>5</v>
      </c>
      <c r="V39" s="98">
        <v>0</v>
      </c>
      <c r="W39" s="98">
        <v>0</v>
      </c>
      <c r="X39" s="295">
        <v>5</v>
      </c>
      <c r="Y39" s="597">
        <f>(R39+U39+X39+O39)/4</f>
        <v>3.75</v>
      </c>
      <c r="Z39" s="89"/>
    </row>
    <row r="40" spans="1:26" s="20" customFormat="1" ht="84" customHeight="1" thickBot="1" x14ac:dyDescent="0.3">
      <c r="A40" s="345"/>
      <c r="B40" s="348"/>
      <c r="C40" s="396"/>
      <c r="D40" s="592"/>
      <c r="E40" s="353"/>
      <c r="F40" s="353"/>
      <c r="G40" s="452"/>
      <c r="H40" s="353"/>
      <c r="I40" s="353"/>
      <c r="J40" s="353"/>
      <c r="K40" s="353"/>
      <c r="L40" s="319"/>
      <c r="M40" s="209">
        <v>755.61</v>
      </c>
      <c r="N40" s="277"/>
      <c r="O40" s="297"/>
      <c r="P40" s="76">
        <v>0</v>
      </c>
      <c r="Q40" s="277"/>
      <c r="R40" s="297"/>
      <c r="S40" s="76">
        <v>0</v>
      </c>
      <c r="T40" s="277"/>
      <c r="U40" s="297"/>
      <c r="V40" s="76">
        <v>0</v>
      </c>
      <c r="W40" s="277"/>
      <c r="X40" s="297"/>
      <c r="Y40" s="598"/>
      <c r="Z40" s="89"/>
    </row>
    <row r="41" spans="1:26" s="20" customFormat="1" ht="48" customHeight="1" thickBot="1" x14ac:dyDescent="0.3">
      <c r="A41" s="344" t="s">
        <v>39</v>
      </c>
      <c r="B41" s="347" t="s">
        <v>188</v>
      </c>
      <c r="C41" s="606" t="s">
        <v>197</v>
      </c>
      <c r="D41" s="350" t="s">
        <v>189</v>
      </c>
      <c r="E41" s="352" t="s">
        <v>190</v>
      </c>
      <c r="F41" s="352" t="s">
        <v>191</v>
      </c>
      <c r="G41" s="451"/>
      <c r="H41" s="352"/>
      <c r="I41" s="352" t="s">
        <v>192</v>
      </c>
      <c r="J41" s="352"/>
      <c r="K41" s="352" t="s">
        <v>193</v>
      </c>
      <c r="L41" s="390" t="s">
        <v>194</v>
      </c>
      <c r="M41" s="97">
        <v>232.6</v>
      </c>
      <c r="N41" s="98">
        <f>M41/M42</f>
        <v>3.6633555770100028E-3</v>
      </c>
      <c r="O41" s="295">
        <v>5</v>
      </c>
      <c r="P41" s="98">
        <v>0</v>
      </c>
      <c r="Q41" s="98">
        <v>0</v>
      </c>
      <c r="R41" s="295">
        <v>5</v>
      </c>
      <c r="S41" s="97">
        <v>0</v>
      </c>
      <c r="T41" s="98">
        <v>0</v>
      </c>
      <c r="U41" s="295">
        <v>5</v>
      </c>
      <c r="V41" s="97">
        <v>0</v>
      </c>
      <c r="W41" s="98">
        <v>0</v>
      </c>
      <c r="X41" s="295">
        <v>5</v>
      </c>
      <c r="Y41" s="597">
        <f>(R41+U41+X41+O41)/4</f>
        <v>5</v>
      </c>
      <c r="Z41" s="89"/>
    </row>
    <row r="42" spans="1:26" s="20" customFormat="1" ht="41.25" customHeight="1" thickBot="1" x14ac:dyDescent="0.3">
      <c r="A42" s="346"/>
      <c r="B42" s="349"/>
      <c r="C42" s="607"/>
      <c r="D42" s="351"/>
      <c r="E42" s="354"/>
      <c r="F42" s="354"/>
      <c r="G42" s="425"/>
      <c r="H42" s="354"/>
      <c r="I42" s="354"/>
      <c r="J42" s="354"/>
      <c r="K42" s="354"/>
      <c r="L42" s="391"/>
      <c r="M42" s="100">
        <v>63493.7</v>
      </c>
      <c r="N42" s="101"/>
      <c r="O42" s="297"/>
      <c r="P42" s="100">
        <v>0</v>
      </c>
      <c r="Q42" s="101"/>
      <c r="R42" s="297"/>
      <c r="S42" s="100">
        <v>0</v>
      </c>
      <c r="T42" s="101"/>
      <c r="U42" s="297"/>
      <c r="V42" s="100">
        <v>0</v>
      </c>
      <c r="W42" s="102"/>
      <c r="X42" s="297"/>
      <c r="Y42" s="605"/>
      <c r="Z42" s="89"/>
    </row>
    <row r="43" spans="1:26" s="20" customFormat="1" ht="81.75" customHeight="1" thickBot="1" x14ac:dyDescent="0.3">
      <c r="A43" s="99" t="s">
        <v>41</v>
      </c>
      <c r="B43" s="91" t="s">
        <v>198</v>
      </c>
      <c r="C43" s="92" t="s">
        <v>199</v>
      </c>
      <c r="D43" s="93" t="s">
        <v>200</v>
      </c>
      <c r="E43" s="72" t="s">
        <v>201</v>
      </c>
      <c r="F43" s="93" t="s">
        <v>202</v>
      </c>
      <c r="G43" s="94"/>
      <c r="H43" s="93"/>
      <c r="I43" s="62"/>
      <c r="J43" s="62"/>
      <c r="K43" s="72" t="s">
        <v>203</v>
      </c>
      <c r="L43" s="95"/>
      <c r="M43" s="142" t="s">
        <v>340</v>
      </c>
      <c r="N43" s="174" t="s">
        <v>203</v>
      </c>
      <c r="O43" s="143">
        <v>5</v>
      </c>
      <c r="P43" s="142" t="s">
        <v>340</v>
      </c>
      <c r="Q43" s="174" t="s">
        <v>203</v>
      </c>
      <c r="R43" s="143">
        <v>5</v>
      </c>
      <c r="S43" s="142" t="s">
        <v>340</v>
      </c>
      <c r="T43" s="174" t="s">
        <v>203</v>
      </c>
      <c r="U43" s="143">
        <v>5</v>
      </c>
      <c r="V43" s="142" t="s">
        <v>340</v>
      </c>
      <c r="W43" s="174" t="s">
        <v>203</v>
      </c>
      <c r="X43" s="143">
        <v>5</v>
      </c>
      <c r="Y43" s="96">
        <f>(R43+U43+X43+O43)/4</f>
        <v>5</v>
      </c>
      <c r="Z43" s="89"/>
    </row>
    <row r="44" spans="1:26" s="20" customFormat="1" ht="81" customHeight="1" thickBot="1" x14ac:dyDescent="0.3">
      <c r="A44" s="344" t="s">
        <v>42</v>
      </c>
      <c r="B44" s="347" t="s">
        <v>204</v>
      </c>
      <c r="C44" s="472" t="s">
        <v>211</v>
      </c>
      <c r="D44" s="589" t="s">
        <v>22</v>
      </c>
      <c r="E44" s="352" t="s">
        <v>205</v>
      </c>
      <c r="F44" s="352" t="s">
        <v>206</v>
      </c>
      <c r="G44" s="451" t="s">
        <v>207</v>
      </c>
      <c r="H44" s="352"/>
      <c r="I44" s="352" t="s">
        <v>208</v>
      </c>
      <c r="J44" s="352" t="s">
        <v>209</v>
      </c>
      <c r="K44" s="352" t="s">
        <v>210</v>
      </c>
      <c r="L44" s="390"/>
      <c r="M44" s="97">
        <v>819.4</v>
      </c>
      <c r="N44" s="98">
        <f>M45/M44*100</f>
        <v>100</v>
      </c>
      <c r="O44" s="295">
        <v>5</v>
      </c>
      <c r="P44" s="98">
        <v>0</v>
      </c>
      <c r="Q44" s="303" t="s">
        <v>352</v>
      </c>
      <c r="R44" s="304"/>
      <c r="S44" s="97">
        <v>0</v>
      </c>
      <c r="T44" s="303" t="s">
        <v>352</v>
      </c>
      <c r="U44" s="304"/>
      <c r="V44" s="97">
        <v>50</v>
      </c>
      <c r="W44" s="98">
        <f>V44/V45*100</f>
        <v>100</v>
      </c>
      <c r="X44" s="295">
        <v>5</v>
      </c>
      <c r="Y44" s="376">
        <f>(O44+X44)/2</f>
        <v>5</v>
      </c>
      <c r="Z44" s="89"/>
    </row>
    <row r="45" spans="1:26" s="20" customFormat="1" ht="69" customHeight="1" thickBot="1" x14ac:dyDescent="0.3">
      <c r="A45" s="346"/>
      <c r="B45" s="349"/>
      <c r="C45" s="473"/>
      <c r="D45" s="351"/>
      <c r="E45" s="354"/>
      <c r="F45" s="354"/>
      <c r="G45" s="425"/>
      <c r="H45" s="354"/>
      <c r="I45" s="354"/>
      <c r="J45" s="354"/>
      <c r="K45" s="354"/>
      <c r="L45" s="391"/>
      <c r="M45" s="100">
        <v>819.4</v>
      </c>
      <c r="N45" s="101"/>
      <c r="O45" s="296"/>
      <c r="P45" s="100">
        <v>0</v>
      </c>
      <c r="Q45" s="305"/>
      <c r="R45" s="306"/>
      <c r="S45" s="100">
        <v>0</v>
      </c>
      <c r="T45" s="305"/>
      <c r="U45" s="306"/>
      <c r="V45" s="289">
        <v>50</v>
      </c>
      <c r="W45" s="290"/>
      <c r="X45" s="307"/>
      <c r="Y45" s="377"/>
      <c r="Z45" s="89"/>
    </row>
    <row r="46" spans="1:26" s="20" customFormat="1" ht="22.5" customHeight="1" thickBot="1" x14ac:dyDescent="0.3">
      <c r="A46" s="333" t="s">
        <v>33</v>
      </c>
      <c r="B46" s="572"/>
      <c r="C46" s="573"/>
      <c r="D46" s="574"/>
      <c r="E46" s="575"/>
      <c r="F46" s="576"/>
      <c r="G46" s="577"/>
      <c r="H46" s="578"/>
      <c r="I46" s="579"/>
      <c r="J46" s="580"/>
      <c r="K46" s="581"/>
      <c r="L46" s="21"/>
      <c r="M46" s="22"/>
      <c r="N46" s="23"/>
      <c r="O46" s="24">
        <f>5*6</f>
        <v>30</v>
      </c>
      <c r="P46" s="25"/>
      <c r="Q46" s="23"/>
      <c r="R46" s="24">
        <f>5*6-5</f>
        <v>25</v>
      </c>
      <c r="S46" s="26"/>
      <c r="T46" s="23"/>
      <c r="U46" s="24">
        <f>5*6-5</f>
        <v>25</v>
      </c>
      <c r="V46" s="291"/>
      <c r="W46" s="132"/>
      <c r="X46" s="133">
        <f>5*6</f>
        <v>30</v>
      </c>
      <c r="Y46" s="29"/>
    </row>
    <row r="47" spans="1:26" s="8" customFormat="1" ht="21" customHeight="1" thickBot="1" x14ac:dyDescent="0.3">
      <c r="A47" s="355" t="s">
        <v>34</v>
      </c>
      <c r="B47" s="562"/>
      <c r="C47" s="563"/>
      <c r="D47" s="564"/>
      <c r="E47" s="565"/>
      <c r="F47" s="566"/>
      <c r="G47" s="567"/>
      <c r="H47" s="568"/>
      <c r="I47" s="569"/>
      <c r="J47" s="570"/>
      <c r="K47" s="571"/>
      <c r="L47" s="30"/>
      <c r="M47" s="31"/>
      <c r="N47" s="32"/>
      <c r="O47" s="33">
        <f>O37+O38+O39+O41+O43+O44</f>
        <v>25</v>
      </c>
      <c r="P47" s="34"/>
      <c r="Q47" s="32"/>
      <c r="R47" s="283">
        <f>R37+R38+R39+R41+R43+R44</f>
        <v>25</v>
      </c>
      <c r="S47" s="34"/>
      <c r="T47" s="32"/>
      <c r="U47" s="33">
        <f>U37+U38+U39+U41+U43+U44</f>
        <v>25</v>
      </c>
      <c r="V47" s="292"/>
      <c r="W47" s="136"/>
      <c r="X47" s="139">
        <f>X37+X38+X39+X41+X43+X44</f>
        <v>30</v>
      </c>
      <c r="Y47" s="36"/>
    </row>
    <row r="48" spans="1:26" s="20" customFormat="1" ht="22.35" customHeight="1" thickBot="1" x14ac:dyDescent="0.3">
      <c r="A48" s="537" t="s">
        <v>212</v>
      </c>
      <c r="B48" s="538"/>
      <c r="C48" s="539"/>
      <c r="D48" s="540"/>
      <c r="E48" s="541"/>
      <c r="F48" s="542"/>
      <c r="G48" s="543"/>
      <c r="H48" s="544"/>
      <c r="I48" s="545"/>
      <c r="J48" s="546"/>
      <c r="K48" s="547"/>
      <c r="L48" s="548"/>
      <c r="M48" s="549"/>
      <c r="N48" s="550"/>
      <c r="O48" s="551"/>
      <c r="P48" s="552"/>
      <c r="Q48" s="553"/>
      <c r="R48" s="554"/>
      <c r="S48" s="555"/>
      <c r="T48" s="556"/>
      <c r="U48" s="557"/>
      <c r="V48" s="635"/>
      <c r="W48" s="635"/>
      <c r="X48" s="635"/>
      <c r="Y48" s="561"/>
    </row>
    <row r="49" spans="1:26" s="20" customFormat="1" ht="70.5" customHeight="1" thickBot="1" x14ac:dyDescent="0.3">
      <c r="A49" s="99" t="s">
        <v>45</v>
      </c>
      <c r="B49" s="91" t="s">
        <v>213</v>
      </c>
      <c r="C49" s="92" t="s">
        <v>214</v>
      </c>
      <c r="D49" s="93" t="s">
        <v>200</v>
      </c>
      <c r="E49" s="72" t="s">
        <v>215</v>
      </c>
      <c r="F49" s="93" t="s">
        <v>216</v>
      </c>
      <c r="G49" s="94"/>
      <c r="H49" s="93"/>
      <c r="I49" s="62"/>
      <c r="J49" s="62"/>
      <c r="K49" s="72" t="s">
        <v>217</v>
      </c>
      <c r="L49" s="95"/>
      <c r="M49" s="142" t="s">
        <v>340</v>
      </c>
      <c r="N49" s="176" t="s">
        <v>217</v>
      </c>
      <c r="O49" s="143">
        <v>5</v>
      </c>
      <c r="P49" s="142" t="s">
        <v>340</v>
      </c>
      <c r="Q49" s="176" t="s">
        <v>217</v>
      </c>
      <c r="R49" s="143">
        <v>5</v>
      </c>
      <c r="S49" s="142" t="s">
        <v>340</v>
      </c>
      <c r="T49" s="176" t="s">
        <v>217</v>
      </c>
      <c r="U49" s="143">
        <v>5</v>
      </c>
      <c r="V49" s="142" t="s">
        <v>340</v>
      </c>
      <c r="W49" s="174" t="s">
        <v>217</v>
      </c>
      <c r="X49" s="143">
        <v>5</v>
      </c>
      <c r="Y49" s="96">
        <f>(R49+U49+X49+O49)/4</f>
        <v>5</v>
      </c>
      <c r="Z49" s="89"/>
    </row>
    <row r="50" spans="1:26" s="20" customFormat="1" ht="168" customHeight="1" thickBot="1" x14ac:dyDescent="0.3">
      <c r="A50" s="99" t="s">
        <v>46</v>
      </c>
      <c r="B50" s="91" t="s">
        <v>218</v>
      </c>
      <c r="C50" s="92" t="s">
        <v>219</v>
      </c>
      <c r="D50" s="93" t="s">
        <v>200</v>
      </c>
      <c r="E50" s="72" t="s">
        <v>220</v>
      </c>
      <c r="F50" s="93" t="s">
        <v>221</v>
      </c>
      <c r="G50" s="94"/>
      <c r="H50" s="93"/>
      <c r="I50" s="62"/>
      <c r="J50" s="62"/>
      <c r="K50" s="72" t="s">
        <v>222</v>
      </c>
      <c r="L50" s="95" t="s">
        <v>223</v>
      </c>
      <c r="M50" s="142" t="s">
        <v>65</v>
      </c>
      <c r="N50" s="218" t="s">
        <v>222</v>
      </c>
      <c r="O50" s="143">
        <v>5</v>
      </c>
      <c r="P50" s="142" t="s">
        <v>65</v>
      </c>
      <c r="Q50" s="176" t="s">
        <v>222</v>
      </c>
      <c r="R50" s="143">
        <v>5</v>
      </c>
      <c r="S50" s="142" t="s">
        <v>65</v>
      </c>
      <c r="T50" s="176" t="s">
        <v>222</v>
      </c>
      <c r="U50" s="143">
        <v>5</v>
      </c>
      <c r="V50" s="142" t="s">
        <v>65</v>
      </c>
      <c r="W50" s="176" t="s">
        <v>222</v>
      </c>
      <c r="X50" s="143">
        <v>5</v>
      </c>
      <c r="Y50" s="96">
        <f>(R50+U50+X50+O50)/4</f>
        <v>5</v>
      </c>
      <c r="Z50" s="89"/>
    </row>
    <row r="51" spans="1:26" s="20" customFormat="1" ht="75.75" customHeight="1" thickBot="1" x14ac:dyDescent="0.3">
      <c r="A51" s="344" t="s">
        <v>47</v>
      </c>
      <c r="B51" s="347" t="s">
        <v>224</v>
      </c>
      <c r="C51" s="472" t="s">
        <v>225</v>
      </c>
      <c r="D51" s="589" t="s">
        <v>22</v>
      </c>
      <c r="E51" s="352" t="s">
        <v>226</v>
      </c>
      <c r="F51" s="352" t="s">
        <v>227</v>
      </c>
      <c r="G51" s="451" t="s">
        <v>228</v>
      </c>
      <c r="H51" s="352" t="s">
        <v>229</v>
      </c>
      <c r="I51" s="352" t="s">
        <v>230</v>
      </c>
      <c r="J51" s="352" t="s">
        <v>231</v>
      </c>
      <c r="K51" s="352" t="s">
        <v>232</v>
      </c>
      <c r="L51" s="390" t="s">
        <v>233</v>
      </c>
      <c r="M51" s="178">
        <v>0</v>
      </c>
      <c r="N51" s="303" t="s">
        <v>359</v>
      </c>
      <c r="O51" s="304"/>
      <c r="P51" s="178">
        <v>0</v>
      </c>
      <c r="Q51" s="303" t="s">
        <v>359</v>
      </c>
      <c r="R51" s="304"/>
      <c r="S51" s="178">
        <v>0</v>
      </c>
      <c r="T51" s="303" t="s">
        <v>359</v>
      </c>
      <c r="U51" s="304"/>
      <c r="V51" s="97">
        <v>0</v>
      </c>
      <c r="W51" s="303" t="s">
        <v>359</v>
      </c>
      <c r="X51" s="304"/>
      <c r="Y51" s="376"/>
      <c r="Z51" s="89"/>
    </row>
    <row r="52" spans="1:26" s="20" customFormat="1" ht="59.25" customHeight="1" thickBot="1" x14ac:dyDescent="0.3">
      <c r="A52" s="346"/>
      <c r="B52" s="349"/>
      <c r="C52" s="473"/>
      <c r="D52" s="351"/>
      <c r="E52" s="354"/>
      <c r="F52" s="354"/>
      <c r="G52" s="425"/>
      <c r="H52" s="354"/>
      <c r="I52" s="354"/>
      <c r="J52" s="354"/>
      <c r="K52" s="354"/>
      <c r="L52" s="391"/>
      <c r="M52" s="179">
        <v>0</v>
      </c>
      <c r="N52" s="305"/>
      <c r="O52" s="306"/>
      <c r="P52" s="258">
        <v>0</v>
      </c>
      <c r="Q52" s="305"/>
      <c r="R52" s="306"/>
      <c r="S52" s="258">
        <v>0</v>
      </c>
      <c r="T52" s="305"/>
      <c r="U52" s="306"/>
      <c r="V52" s="100">
        <v>0</v>
      </c>
      <c r="W52" s="305"/>
      <c r="X52" s="306"/>
      <c r="Y52" s="377"/>
      <c r="Z52" s="89"/>
    </row>
    <row r="53" spans="1:26" s="20" customFormat="1" ht="134.25" customHeight="1" thickBot="1" x14ac:dyDescent="0.3">
      <c r="A53" s="99" t="s">
        <v>48</v>
      </c>
      <c r="B53" s="91" t="s">
        <v>234</v>
      </c>
      <c r="C53" s="92" t="s">
        <v>235</v>
      </c>
      <c r="D53" s="93" t="s">
        <v>200</v>
      </c>
      <c r="E53" s="72" t="s">
        <v>236</v>
      </c>
      <c r="F53" s="72" t="s">
        <v>237</v>
      </c>
      <c r="G53" s="105"/>
      <c r="H53" s="72"/>
      <c r="I53" s="72"/>
      <c r="J53" s="72"/>
      <c r="K53" s="72" t="s">
        <v>351</v>
      </c>
      <c r="L53" s="95" t="s">
        <v>238</v>
      </c>
      <c r="M53" s="194">
        <v>0</v>
      </c>
      <c r="N53" s="174" t="s">
        <v>341</v>
      </c>
      <c r="O53" s="143">
        <v>5</v>
      </c>
      <c r="P53" s="194">
        <v>0</v>
      </c>
      <c r="Q53" s="174" t="s">
        <v>341</v>
      </c>
      <c r="R53" s="143">
        <v>5</v>
      </c>
      <c r="S53" s="194">
        <v>0</v>
      </c>
      <c r="T53" s="174" t="s">
        <v>341</v>
      </c>
      <c r="U53" s="143">
        <v>5</v>
      </c>
      <c r="V53" s="194">
        <v>0</v>
      </c>
      <c r="W53" s="174" t="s">
        <v>341</v>
      </c>
      <c r="X53" s="143">
        <v>5</v>
      </c>
      <c r="Y53" s="96">
        <f>(R53+U53+X53+O53)/4</f>
        <v>5</v>
      </c>
      <c r="Z53" s="89"/>
    </row>
    <row r="54" spans="1:26" s="20" customFormat="1" ht="22.5" customHeight="1" thickBot="1" x14ac:dyDescent="0.3">
      <c r="A54" s="333" t="s">
        <v>33</v>
      </c>
      <c r="B54" s="334"/>
      <c r="C54" s="335"/>
      <c r="D54" s="336"/>
      <c r="E54" s="337"/>
      <c r="F54" s="338"/>
      <c r="G54" s="339"/>
      <c r="H54" s="340"/>
      <c r="I54" s="341"/>
      <c r="J54" s="342"/>
      <c r="K54" s="343"/>
      <c r="L54" s="21"/>
      <c r="M54" s="22"/>
      <c r="N54" s="23"/>
      <c r="O54" s="24">
        <f>20-5</f>
        <v>15</v>
      </c>
      <c r="P54" s="25"/>
      <c r="Q54" s="23"/>
      <c r="R54" s="24">
        <f>20-5</f>
        <v>15</v>
      </c>
      <c r="S54" s="26"/>
      <c r="T54" s="23"/>
      <c r="U54" s="24">
        <f>20-5</f>
        <v>15</v>
      </c>
      <c r="V54" s="27"/>
      <c r="W54" s="28"/>
      <c r="X54" s="24">
        <f>20-5</f>
        <v>15</v>
      </c>
      <c r="Y54" s="39"/>
    </row>
    <row r="55" spans="1:26" s="8" customFormat="1" ht="21" customHeight="1" thickBot="1" x14ac:dyDescent="0.3">
      <c r="A55" s="355" t="s">
        <v>34</v>
      </c>
      <c r="B55" s="493"/>
      <c r="C55" s="494"/>
      <c r="D55" s="495"/>
      <c r="E55" s="496"/>
      <c r="F55" s="497"/>
      <c r="G55" s="498"/>
      <c r="H55" s="499"/>
      <c r="I55" s="500"/>
      <c r="J55" s="501"/>
      <c r="K55" s="502"/>
      <c r="L55" s="30"/>
      <c r="M55" s="31"/>
      <c r="N55" s="32"/>
      <c r="O55" s="33">
        <f>O49+O50+O51+O53</f>
        <v>15</v>
      </c>
      <c r="P55" s="34"/>
      <c r="Q55" s="32"/>
      <c r="R55" s="33">
        <f>R49+R50+R51+R53</f>
        <v>15</v>
      </c>
      <c r="S55" s="34"/>
      <c r="T55" s="32"/>
      <c r="U55" s="33">
        <f>U49+U50+U51+U53</f>
        <v>15</v>
      </c>
      <c r="V55" s="35"/>
      <c r="W55" s="33"/>
      <c r="X55" s="33">
        <f>X49+X50+X51+X53</f>
        <v>15</v>
      </c>
      <c r="Y55" s="40"/>
    </row>
    <row r="56" spans="1:26" s="20" customFormat="1" ht="22.5" customHeight="1" thickBot="1" x14ac:dyDescent="0.3">
      <c r="A56" s="490" t="s">
        <v>239</v>
      </c>
      <c r="B56" s="491"/>
      <c r="C56" s="491"/>
      <c r="D56" s="491"/>
      <c r="E56" s="491"/>
      <c r="F56" s="491"/>
      <c r="G56" s="491"/>
      <c r="H56" s="491"/>
      <c r="I56" s="491"/>
      <c r="J56" s="491"/>
      <c r="K56" s="491"/>
      <c r="L56" s="491"/>
      <c r="M56" s="491"/>
      <c r="N56" s="491"/>
      <c r="O56" s="491"/>
      <c r="P56" s="491"/>
      <c r="Q56" s="491"/>
      <c r="R56" s="491"/>
      <c r="S56" s="491"/>
      <c r="T56" s="491"/>
      <c r="U56" s="491"/>
      <c r="V56" s="491"/>
      <c r="W56" s="491"/>
      <c r="X56" s="491"/>
      <c r="Y56" s="492"/>
    </row>
    <row r="57" spans="1:26" s="20" customFormat="1" ht="63.75" customHeight="1" thickBot="1" x14ac:dyDescent="0.3">
      <c r="A57" s="344" t="s">
        <v>49</v>
      </c>
      <c r="B57" s="347" t="s">
        <v>224</v>
      </c>
      <c r="C57" s="107" t="s">
        <v>240</v>
      </c>
      <c r="D57" s="350" t="s">
        <v>171</v>
      </c>
      <c r="E57" s="352" t="s">
        <v>244</v>
      </c>
      <c r="F57" s="352" t="s">
        <v>245</v>
      </c>
      <c r="G57" s="451" t="s">
        <v>246</v>
      </c>
      <c r="H57" s="352"/>
      <c r="I57" s="352" t="s">
        <v>247</v>
      </c>
      <c r="J57" s="352" t="s">
        <v>248</v>
      </c>
      <c r="K57" s="352" t="s">
        <v>249</v>
      </c>
      <c r="L57" s="390" t="s">
        <v>250</v>
      </c>
      <c r="M57" s="180" t="s">
        <v>37</v>
      </c>
      <c r="N57" s="636" t="s">
        <v>361</v>
      </c>
      <c r="O57" s="637"/>
      <c r="P57" s="180" t="s">
        <v>37</v>
      </c>
      <c r="Q57" s="636" t="s">
        <v>361</v>
      </c>
      <c r="R57" s="637"/>
      <c r="S57" s="180" t="s">
        <v>37</v>
      </c>
      <c r="T57" s="636" t="s">
        <v>361</v>
      </c>
      <c r="U57" s="637"/>
      <c r="V57" s="180" t="s">
        <v>37</v>
      </c>
      <c r="W57" s="636" t="s">
        <v>361</v>
      </c>
      <c r="X57" s="637"/>
      <c r="Y57" s="376"/>
      <c r="Z57" s="89"/>
    </row>
    <row r="58" spans="1:26" s="20" customFormat="1" ht="60.75" customHeight="1" x14ac:dyDescent="0.25">
      <c r="A58" s="345"/>
      <c r="B58" s="348"/>
      <c r="C58" s="108" t="s">
        <v>241</v>
      </c>
      <c r="D58" s="317"/>
      <c r="E58" s="353"/>
      <c r="F58" s="353"/>
      <c r="G58" s="452"/>
      <c r="H58" s="353"/>
      <c r="I58" s="353"/>
      <c r="J58" s="353"/>
      <c r="K58" s="353"/>
      <c r="L58" s="466"/>
      <c r="M58" s="279" t="s">
        <v>37</v>
      </c>
      <c r="N58" s="638"/>
      <c r="O58" s="639"/>
      <c r="P58" s="279" t="s">
        <v>37</v>
      </c>
      <c r="Q58" s="638"/>
      <c r="R58" s="639"/>
      <c r="S58" s="279" t="s">
        <v>37</v>
      </c>
      <c r="T58" s="638"/>
      <c r="U58" s="639"/>
      <c r="V58" s="279" t="s">
        <v>37</v>
      </c>
      <c r="W58" s="638"/>
      <c r="X58" s="639"/>
      <c r="Y58" s="377"/>
      <c r="Z58" s="89"/>
    </row>
    <row r="59" spans="1:26" s="20" customFormat="1" ht="58.5" customHeight="1" x14ac:dyDescent="0.25">
      <c r="A59" s="345"/>
      <c r="B59" s="348"/>
      <c r="C59" s="108" t="s">
        <v>242</v>
      </c>
      <c r="D59" s="317"/>
      <c r="E59" s="353"/>
      <c r="F59" s="353"/>
      <c r="G59" s="452"/>
      <c r="H59" s="353"/>
      <c r="I59" s="353"/>
      <c r="J59" s="353"/>
      <c r="K59" s="353"/>
      <c r="L59" s="466"/>
      <c r="M59" s="279" t="s">
        <v>37</v>
      </c>
      <c r="N59" s="638"/>
      <c r="O59" s="639"/>
      <c r="P59" s="279" t="s">
        <v>37</v>
      </c>
      <c r="Q59" s="638"/>
      <c r="R59" s="639"/>
      <c r="S59" s="279" t="s">
        <v>37</v>
      </c>
      <c r="T59" s="638"/>
      <c r="U59" s="639"/>
      <c r="V59" s="279" t="s">
        <v>37</v>
      </c>
      <c r="W59" s="638"/>
      <c r="X59" s="639"/>
      <c r="Y59" s="377"/>
      <c r="Z59" s="89"/>
    </row>
    <row r="60" spans="1:26" s="20" customFormat="1" ht="107.25" customHeight="1" thickBot="1" x14ac:dyDescent="0.3">
      <c r="A60" s="346"/>
      <c r="B60" s="349"/>
      <c r="C60" s="109" t="s">
        <v>243</v>
      </c>
      <c r="D60" s="351"/>
      <c r="E60" s="354"/>
      <c r="F60" s="354"/>
      <c r="G60" s="425"/>
      <c r="H60" s="354"/>
      <c r="I60" s="354"/>
      <c r="J60" s="354"/>
      <c r="K60" s="354"/>
      <c r="L60" s="391"/>
      <c r="M60" s="278" t="s">
        <v>37</v>
      </c>
      <c r="N60" s="640"/>
      <c r="O60" s="641"/>
      <c r="P60" s="278" t="s">
        <v>37</v>
      </c>
      <c r="Q60" s="640"/>
      <c r="R60" s="641"/>
      <c r="S60" s="278" t="s">
        <v>37</v>
      </c>
      <c r="T60" s="640"/>
      <c r="U60" s="641"/>
      <c r="V60" s="278" t="s">
        <v>37</v>
      </c>
      <c r="W60" s="640"/>
      <c r="X60" s="641"/>
      <c r="Y60" s="377"/>
      <c r="Z60" s="89"/>
    </row>
    <row r="61" spans="1:26" s="20" customFormat="1" ht="57" customHeight="1" thickBot="1" x14ac:dyDescent="0.3">
      <c r="A61" s="344" t="s">
        <v>50</v>
      </c>
      <c r="B61" s="347" t="s">
        <v>251</v>
      </c>
      <c r="C61" s="472" t="s">
        <v>256</v>
      </c>
      <c r="D61" s="589" t="s">
        <v>22</v>
      </c>
      <c r="E61" s="352" t="s">
        <v>252</v>
      </c>
      <c r="F61" s="352" t="s">
        <v>253</v>
      </c>
      <c r="G61" s="451"/>
      <c r="H61" s="352"/>
      <c r="I61" s="352" t="s">
        <v>254</v>
      </c>
      <c r="J61" s="352"/>
      <c r="K61" s="352" t="s">
        <v>255</v>
      </c>
      <c r="L61" s="390" t="s">
        <v>262</v>
      </c>
      <c r="M61" s="178" t="s">
        <v>37</v>
      </c>
      <c r="N61" s="303" t="s">
        <v>361</v>
      </c>
      <c r="O61" s="304"/>
      <c r="P61" s="178" t="s">
        <v>37</v>
      </c>
      <c r="Q61" s="303" t="s">
        <v>361</v>
      </c>
      <c r="R61" s="304"/>
      <c r="S61" s="178" t="s">
        <v>37</v>
      </c>
      <c r="T61" s="303" t="s">
        <v>361</v>
      </c>
      <c r="U61" s="304"/>
      <c r="V61" s="178" t="s">
        <v>37</v>
      </c>
      <c r="W61" s="303" t="s">
        <v>361</v>
      </c>
      <c r="X61" s="304"/>
      <c r="Y61" s="376"/>
      <c r="Z61" s="89"/>
    </row>
    <row r="62" spans="1:26" s="20" customFormat="1" ht="45.75" customHeight="1" thickBot="1" x14ac:dyDescent="0.3">
      <c r="A62" s="346"/>
      <c r="B62" s="349"/>
      <c r="C62" s="473"/>
      <c r="D62" s="351"/>
      <c r="E62" s="354"/>
      <c r="F62" s="354"/>
      <c r="G62" s="425"/>
      <c r="H62" s="354"/>
      <c r="I62" s="354"/>
      <c r="J62" s="354"/>
      <c r="K62" s="354"/>
      <c r="L62" s="391"/>
      <c r="M62" s="179" t="s">
        <v>37</v>
      </c>
      <c r="N62" s="305"/>
      <c r="O62" s="306"/>
      <c r="P62" s="179" t="s">
        <v>37</v>
      </c>
      <c r="Q62" s="305"/>
      <c r="R62" s="306"/>
      <c r="S62" s="179" t="s">
        <v>37</v>
      </c>
      <c r="T62" s="305"/>
      <c r="U62" s="306"/>
      <c r="V62" s="179" t="s">
        <v>37</v>
      </c>
      <c r="W62" s="305"/>
      <c r="X62" s="306"/>
      <c r="Y62" s="377"/>
      <c r="Z62" s="89"/>
    </row>
    <row r="63" spans="1:26" s="20" customFormat="1" ht="187.5" customHeight="1" thickBot="1" x14ac:dyDescent="0.3">
      <c r="A63" s="99" t="s">
        <v>54</v>
      </c>
      <c r="B63" s="91" t="s">
        <v>257</v>
      </c>
      <c r="C63" s="92" t="s">
        <v>258</v>
      </c>
      <c r="D63" s="93" t="s">
        <v>200</v>
      </c>
      <c r="E63" s="72" t="s">
        <v>259</v>
      </c>
      <c r="F63" s="72" t="s">
        <v>260</v>
      </c>
      <c r="G63" s="105"/>
      <c r="H63" s="72"/>
      <c r="I63" s="72"/>
      <c r="J63" s="72"/>
      <c r="K63" s="72" t="s">
        <v>342</v>
      </c>
      <c r="L63" s="261" t="s">
        <v>261</v>
      </c>
      <c r="M63" s="245" t="s">
        <v>37</v>
      </c>
      <c r="N63" s="642" t="s">
        <v>361</v>
      </c>
      <c r="O63" s="643"/>
      <c r="P63" s="245" t="s">
        <v>37</v>
      </c>
      <c r="Q63" s="642" t="s">
        <v>361</v>
      </c>
      <c r="R63" s="643"/>
      <c r="S63" s="245" t="s">
        <v>37</v>
      </c>
      <c r="T63" s="642" t="s">
        <v>361</v>
      </c>
      <c r="U63" s="643"/>
      <c r="V63" s="245" t="s">
        <v>37</v>
      </c>
      <c r="W63" s="642" t="s">
        <v>361</v>
      </c>
      <c r="X63" s="643"/>
      <c r="Y63" s="96"/>
      <c r="Z63" s="89"/>
    </row>
    <row r="64" spans="1:26" s="20" customFormat="1" ht="22.5" customHeight="1" thickBot="1" x14ac:dyDescent="0.3">
      <c r="A64" s="333" t="s">
        <v>33</v>
      </c>
      <c r="B64" s="366"/>
      <c r="C64" s="367"/>
      <c r="D64" s="368"/>
      <c r="E64" s="369"/>
      <c r="F64" s="370"/>
      <c r="G64" s="371"/>
      <c r="H64" s="372"/>
      <c r="I64" s="373"/>
      <c r="J64" s="374"/>
      <c r="K64" s="375"/>
      <c r="L64" s="248"/>
      <c r="M64" s="249"/>
      <c r="N64" s="127"/>
      <c r="O64" s="128">
        <v>0</v>
      </c>
      <c r="P64" s="129"/>
      <c r="Q64" s="127"/>
      <c r="R64" s="128">
        <v>0</v>
      </c>
      <c r="S64" s="130"/>
      <c r="T64" s="127"/>
      <c r="U64" s="128">
        <v>0</v>
      </c>
      <c r="V64" s="131"/>
      <c r="W64" s="132"/>
      <c r="X64" s="133">
        <v>0</v>
      </c>
      <c r="Y64" s="29"/>
    </row>
    <row r="65" spans="1:26" s="8" customFormat="1" ht="21" customHeight="1" thickBot="1" x14ac:dyDescent="0.3">
      <c r="A65" s="355" t="s">
        <v>34</v>
      </c>
      <c r="B65" s="356"/>
      <c r="C65" s="357"/>
      <c r="D65" s="358"/>
      <c r="E65" s="359"/>
      <c r="F65" s="360"/>
      <c r="G65" s="361"/>
      <c r="H65" s="362"/>
      <c r="I65" s="363"/>
      <c r="J65" s="364"/>
      <c r="K65" s="365"/>
      <c r="L65" s="250"/>
      <c r="M65" s="251"/>
      <c r="N65" s="135"/>
      <c r="O65" s="136">
        <f>O57+O61+O63</f>
        <v>0</v>
      </c>
      <c r="P65" s="137"/>
      <c r="Q65" s="135"/>
      <c r="R65" s="136">
        <f>R57+R61+R63</f>
        <v>0</v>
      </c>
      <c r="S65" s="137"/>
      <c r="T65" s="135"/>
      <c r="U65" s="136">
        <f>U57+U61+U63</f>
        <v>0</v>
      </c>
      <c r="V65" s="138"/>
      <c r="W65" s="136"/>
      <c r="X65" s="139">
        <f>X57+X61+X63</f>
        <v>0</v>
      </c>
      <c r="Y65" s="36"/>
    </row>
    <row r="66" spans="1:26" s="20" customFormat="1" ht="15.75" customHeight="1" thickBot="1" x14ac:dyDescent="0.3">
      <c r="A66" s="320" t="s">
        <v>284</v>
      </c>
      <c r="B66" s="321"/>
      <c r="C66" s="322"/>
      <c r="D66" s="323"/>
      <c r="E66" s="324"/>
      <c r="F66" s="325"/>
      <c r="G66" s="326"/>
      <c r="H66" s="327"/>
      <c r="I66" s="328"/>
      <c r="J66" s="329"/>
      <c r="K66" s="330"/>
      <c r="L66" s="331"/>
      <c r="M66" s="331"/>
      <c r="N66" s="331"/>
      <c r="O66" s="331"/>
      <c r="P66" s="331"/>
      <c r="Q66" s="331"/>
      <c r="R66" s="331"/>
      <c r="S66" s="331"/>
      <c r="T66" s="331"/>
      <c r="U66" s="331"/>
      <c r="V66" s="331"/>
      <c r="W66" s="331"/>
      <c r="X66" s="331"/>
      <c r="Y66" s="332"/>
    </row>
    <row r="67" spans="1:26" s="20" customFormat="1" ht="66.75" customHeight="1" thickBot="1" x14ac:dyDescent="0.3">
      <c r="A67" s="99" t="s">
        <v>55</v>
      </c>
      <c r="B67" s="91" t="s">
        <v>266</v>
      </c>
      <c r="C67" s="92" t="s">
        <v>272</v>
      </c>
      <c r="D67" s="93" t="s">
        <v>200</v>
      </c>
      <c r="E67" s="72" t="s">
        <v>269</v>
      </c>
      <c r="F67" s="72" t="s">
        <v>270</v>
      </c>
      <c r="G67" s="105"/>
      <c r="H67" s="72"/>
      <c r="I67" s="72"/>
      <c r="J67" s="72"/>
      <c r="K67" s="72" t="s">
        <v>271</v>
      </c>
      <c r="L67" s="95"/>
      <c r="M67" s="194">
        <v>47</v>
      </c>
      <c r="N67" s="174" t="s">
        <v>271</v>
      </c>
      <c r="O67" s="143">
        <v>5</v>
      </c>
      <c r="P67" s="194">
        <v>18</v>
      </c>
      <c r="Q67" s="174" t="s">
        <v>271</v>
      </c>
      <c r="R67" s="143">
        <v>5</v>
      </c>
      <c r="S67" s="194">
        <v>2</v>
      </c>
      <c r="T67" s="174" t="s">
        <v>271</v>
      </c>
      <c r="U67" s="143">
        <v>5</v>
      </c>
      <c r="V67" s="194">
        <v>10</v>
      </c>
      <c r="W67" s="174" t="s">
        <v>271</v>
      </c>
      <c r="X67" s="143">
        <v>5</v>
      </c>
      <c r="Y67" s="96">
        <f>(R67+U67+X67+O67)/4</f>
        <v>5</v>
      </c>
      <c r="Z67" s="89"/>
    </row>
    <row r="68" spans="1:26" s="20" customFormat="1" ht="128.25" customHeight="1" thickBot="1" x14ac:dyDescent="0.3">
      <c r="A68" s="99" t="s">
        <v>263</v>
      </c>
      <c r="B68" s="91" t="s">
        <v>267</v>
      </c>
      <c r="C68" s="92" t="s">
        <v>274</v>
      </c>
      <c r="D68" s="93" t="s">
        <v>200</v>
      </c>
      <c r="E68" s="72" t="s">
        <v>273</v>
      </c>
      <c r="F68" s="72" t="s">
        <v>275</v>
      </c>
      <c r="G68" s="105"/>
      <c r="H68" s="72"/>
      <c r="I68" s="72" t="s">
        <v>277</v>
      </c>
      <c r="J68" s="72"/>
      <c r="K68" s="72" t="s">
        <v>276</v>
      </c>
      <c r="L68" s="95"/>
      <c r="M68" s="226">
        <v>0</v>
      </c>
      <c r="N68" s="174" t="s">
        <v>362</v>
      </c>
      <c r="O68" s="143">
        <v>5</v>
      </c>
      <c r="P68" s="226">
        <v>0</v>
      </c>
      <c r="Q68" s="174" t="s">
        <v>362</v>
      </c>
      <c r="R68" s="143">
        <v>5</v>
      </c>
      <c r="S68" s="226">
        <v>0</v>
      </c>
      <c r="T68" s="174" t="s">
        <v>362</v>
      </c>
      <c r="U68" s="143">
        <v>5</v>
      </c>
      <c r="V68" s="226">
        <v>0</v>
      </c>
      <c r="W68" s="174" t="s">
        <v>362</v>
      </c>
      <c r="X68" s="143">
        <v>5</v>
      </c>
      <c r="Y68" s="96">
        <f>(R68+U68+X68+O68)/4</f>
        <v>5</v>
      </c>
      <c r="Z68" s="89"/>
    </row>
    <row r="69" spans="1:26" s="20" customFormat="1" ht="73.5" customHeight="1" thickBot="1" x14ac:dyDescent="0.3">
      <c r="A69" s="99" t="s">
        <v>264</v>
      </c>
      <c r="B69" s="91" t="s">
        <v>268</v>
      </c>
      <c r="C69" s="92" t="s">
        <v>278</v>
      </c>
      <c r="D69" s="93" t="s">
        <v>200</v>
      </c>
      <c r="E69" s="72" t="s">
        <v>279</v>
      </c>
      <c r="F69" s="72" t="s">
        <v>280</v>
      </c>
      <c r="G69" s="105"/>
      <c r="H69" s="72"/>
      <c r="I69" s="72"/>
      <c r="J69" s="72"/>
      <c r="K69" s="72" t="s">
        <v>343</v>
      </c>
      <c r="L69" s="95" t="s">
        <v>281</v>
      </c>
      <c r="M69" s="194">
        <v>0</v>
      </c>
      <c r="N69" s="176" t="s">
        <v>343</v>
      </c>
      <c r="O69" s="143">
        <v>5</v>
      </c>
      <c r="P69" s="194">
        <v>0</v>
      </c>
      <c r="Q69" s="176" t="s">
        <v>343</v>
      </c>
      <c r="R69" s="143">
        <v>5</v>
      </c>
      <c r="S69" s="194">
        <v>0</v>
      </c>
      <c r="T69" s="176" t="s">
        <v>343</v>
      </c>
      <c r="U69" s="143">
        <v>5</v>
      </c>
      <c r="V69" s="194">
        <v>0</v>
      </c>
      <c r="W69" s="176" t="s">
        <v>343</v>
      </c>
      <c r="X69" s="143">
        <v>5</v>
      </c>
      <c r="Y69" s="96">
        <f>(R69+U69+X69+O69)/4</f>
        <v>5</v>
      </c>
      <c r="Z69" s="89"/>
    </row>
    <row r="70" spans="1:26" s="20" customFormat="1" ht="49.5" customHeight="1" thickBot="1" x14ac:dyDescent="0.3">
      <c r="A70" s="344" t="s">
        <v>265</v>
      </c>
      <c r="B70" s="347" t="s">
        <v>51</v>
      </c>
      <c r="C70" s="472" t="s">
        <v>355</v>
      </c>
      <c r="D70" s="589" t="s">
        <v>200</v>
      </c>
      <c r="E70" s="352" t="s">
        <v>282</v>
      </c>
      <c r="F70" s="352" t="s">
        <v>52</v>
      </c>
      <c r="G70" s="451" t="s">
        <v>53</v>
      </c>
      <c r="H70" s="352"/>
      <c r="I70" s="352" t="s">
        <v>283</v>
      </c>
      <c r="J70" s="352"/>
      <c r="K70" s="352" t="s">
        <v>64</v>
      </c>
      <c r="L70" s="390"/>
      <c r="M70" s="178">
        <v>0</v>
      </c>
      <c r="N70" s="98">
        <v>0</v>
      </c>
      <c r="O70" s="295">
        <v>5</v>
      </c>
      <c r="P70" s="178">
        <v>0</v>
      </c>
      <c r="Q70" s="98">
        <v>0</v>
      </c>
      <c r="R70" s="295">
        <v>5</v>
      </c>
      <c r="S70" s="178">
        <v>0</v>
      </c>
      <c r="T70" s="98">
        <v>0</v>
      </c>
      <c r="U70" s="295">
        <v>5</v>
      </c>
      <c r="V70" s="178">
        <v>0</v>
      </c>
      <c r="W70" s="98">
        <v>0</v>
      </c>
      <c r="X70" s="295">
        <v>5</v>
      </c>
      <c r="Y70" s="376">
        <f>(R70+U70+X70+O70)/4</f>
        <v>5</v>
      </c>
      <c r="Z70" s="89"/>
    </row>
    <row r="71" spans="1:26" s="20" customFormat="1" ht="54.75" customHeight="1" thickBot="1" x14ac:dyDescent="0.3">
      <c r="A71" s="346"/>
      <c r="B71" s="349"/>
      <c r="C71" s="473"/>
      <c r="D71" s="351"/>
      <c r="E71" s="354"/>
      <c r="F71" s="354"/>
      <c r="G71" s="425"/>
      <c r="H71" s="354"/>
      <c r="I71" s="354"/>
      <c r="J71" s="354"/>
      <c r="K71" s="354"/>
      <c r="L71" s="391"/>
      <c r="M71" s="179">
        <v>0</v>
      </c>
      <c r="N71" s="195" t="s">
        <v>64</v>
      </c>
      <c r="O71" s="296"/>
      <c r="P71" s="179">
        <v>0</v>
      </c>
      <c r="Q71" s="195" t="s">
        <v>64</v>
      </c>
      <c r="R71" s="296"/>
      <c r="S71" s="179">
        <v>0</v>
      </c>
      <c r="T71" s="195" t="s">
        <v>64</v>
      </c>
      <c r="U71" s="296"/>
      <c r="V71" s="179">
        <v>0</v>
      </c>
      <c r="W71" s="195" t="s">
        <v>64</v>
      </c>
      <c r="X71" s="296"/>
      <c r="Y71" s="377"/>
      <c r="Z71" s="89"/>
    </row>
    <row r="72" spans="1:26" s="20" customFormat="1" ht="22.5" customHeight="1" thickBot="1" x14ac:dyDescent="0.3">
      <c r="A72" s="333" t="s">
        <v>33</v>
      </c>
      <c r="B72" s="441"/>
      <c r="C72" s="442"/>
      <c r="D72" s="443"/>
      <c r="E72" s="444"/>
      <c r="F72" s="445"/>
      <c r="G72" s="446"/>
      <c r="H72" s="447"/>
      <c r="I72" s="448"/>
      <c r="J72" s="449"/>
      <c r="K72" s="450"/>
      <c r="L72" s="21"/>
      <c r="M72" s="22"/>
      <c r="N72" s="23"/>
      <c r="O72" s="24">
        <v>20</v>
      </c>
      <c r="P72" s="25"/>
      <c r="Q72" s="23"/>
      <c r="R72" s="24">
        <v>20</v>
      </c>
      <c r="S72" s="26"/>
      <c r="T72" s="23"/>
      <c r="U72" s="24">
        <v>20</v>
      </c>
      <c r="V72" s="27"/>
      <c r="W72" s="28"/>
      <c r="X72" s="24">
        <v>20</v>
      </c>
      <c r="Y72" s="39"/>
    </row>
    <row r="73" spans="1:26" s="8" customFormat="1" ht="21" customHeight="1" thickBot="1" x14ac:dyDescent="0.3">
      <c r="A73" s="355" t="s">
        <v>34</v>
      </c>
      <c r="B73" s="431"/>
      <c r="C73" s="432"/>
      <c r="D73" s="433"/>
      <c r="E73" s="434"/>
      <c r="F73" s="435"/>
      <c r="G73" s="436"/>
      <c r="H73" s="437"/>
      <c r="I73" s="438"/>
      <c r="J73" s="439"/>
      <c r="K73" s="440"/>
      <c r="L73" s="30"/>
      <c r="M73" s="31"/>
      <c r="N73" s="32"/>
      <c r="O73" s="33">
        <f>O67+O68+O69+O70</f>
        <v>20</v>
      </c>
      <c r="P73" s="34"/>
      <c r="Q73" s="32"/>
      <c r="R73" s="33">
        <f>R67+R68+R69+R70</f>
        <v>20</v>
      </c>
      <c r="S73" s="34"/>
      <c r="T73" s="32"/>
      <c r="U73" s="33">
        <f>U67+U68+U69+U70</f>
        <v>20</v>
      </c>
      <c r="V73" s="35"/>
      <c r="W73" s="33"/>
      <c r="X73" s="33">
        <f>X67+X68+X69+X70</f>
        <v>20</v>
      </c>
      <c r="Y73" s="40"/>
    </row>
    <row r="74" spans="1:26" s="20" customFormat="1" ht="22.5" customHeight="1" thickBot="1" x14ac:dyDescent="0.3">
      <c r="A74" s="490" t="s">
        <v>285</v>
      </c>
      <c r="B74" s="491"/>
      <c r="C74" s="491"/>
      <c r="D74" s="491"/>
      <c r="E74" s="491"/>
      <c r="F74" s="491"/>
      <c r="G74" s="491"/>
      <c r="H74" s="491"/>
      <c r="I74" s="491"/>
      <c r="J74" s="491"/>
      <c r="K74" s="491"/>
      <c r="L74" s="491"/>
      <c r="M74" s="491"/>
      <c r="N74" s="491"/>
      <c r="O74" s="491"/>
      <c r="P74" s="491"/>
      <c r="Q74" s="491"/>
      <c r="R74" s="491"/>
      <c r="S74" s="491"/>
      <c r="T74" s="491"/>
      <c r="U74" s="491"/>
      <c r="V74" s="491"/>
      <c r="W74" s="491"/>
      <c r="X74" s="491"/>
      <c r="Y74" s="492"/>
    </row>
    <row r="75" spans="1:26" s="20" customFormat="1" ht="34.5" customHeight="1" thickBot="1" x14ac:dyDescent="0.3">
      <c r="A75" s="344" t="s">
        <v>287</v>
      </c>
      <c r="B75" s="347" t="s">
        <v>286</v>
      </c>
      <c r="C75" s="467" t="s">
        <v>288</v>
      </c>
      <c r="D75" s="350" t="s">
        <v>22</v>
      </c>
      <c r="E75" s="352" t="s">
        <v>289</v>
      </c>
      <c r="F75" s="352" t="s">
        <v>290</v>
      </c>
      <c r="G75" s="451"/>
      <c r="H75" s="352"/>
      <c r="I75" s="352" t="s">
        <v>291</v>
      </c>
      <c r="J75" s="352"/>
      <c r="K75" s="352" t="s">
        <v>292</v>
      </c>
      <c r="L75" s="390" t="s">
        <v>293</v>
      </c>
      <c r="M75" s="178">
        <v>0</v>
      </c>
      <c r="N75" s="308">
        <f>(M75+M76+M77)/M78*100</f>
        <v>0</v>
      </c>
      <c r="O75" s="295">
        <v>5</v>
      </c>
      <c r="P75" s="110">
        <v>0</v>
      </c>
      <c r="Q75" s="308">
        <v>0</v>
      </c>
      <c r="R75" s="295">
        <v>5</v>
      </c>
      <c r="S75" s="110">
        <v>0</v>
      </c>
      <c r="T75" s="308">
        <v>0</v>
      </c>
      <c r="U75" s="295">
        <v>5</v>
      </c>
      <c r="V75" s="111">
        <v>0</v>
      </c>
      <c r="W75" s="308">
        <v>0</v>
      </c>
      <c r="X75" s="295">
        <v>5</v>
      </c>
      <c r="Y75" s="376">
        <f>(R75+U75+X75+O75)/4</f>
        <v>5</v>
      </c>
      <c r="Z75" s="89"/>
    </row>
    <row r="76" spans="1:26" s="20" customFormat="1" ht="33.75" customHeight="1" x14ac:dyDescent="0.25">
      <c r="A76" s="345"/>
      <c r="B76" s="348"/>
      <c r="C76" s="468"/>
      <c r="D76" s="317"/>
      <c r="E76" s="353"/>
      <c r="F76" s="353"/>
      <c r="G76" s="452"/>
      <c r="H76" s="353"/>
      <c r="I76" s="353"/>
      <c r="J76" s="353"/>
      <c r="K76" s="353"/>
      <c r="L76" s="466"/>
      <c r="M76" s="199">
        <v>0</v>
      </c>
      <c r="N76" s="309"/>
      <c r="O76" s="307"/>
      <c r="P76" s="112">
        <v>0</v>
      </c>
      <c r="Q76" s="309"/>
      <c r="R76" s="307"/>
      <c r="S76" s="112">
        <v>0</v>
      </c>
      <c r="T76" s="309"/>
      <c r="U76" s="307"/>
      <c r="V76" s="113">
        <v>0</v>
      </c>
      <c r="W76" s="309"/>
      <c r="X76" s="307"/>
      <c r="Y76" s="377"/>
      <c r="Z76" s="89"/>
    </row>
    <row r="77" spans="1:26" s="20" customFormat="1" ht="36" customHeight="1" x14ac:dyDescent="0.25">
      <c r="A77" s="345"/>
      <c r="B77" s="348"/>
      <c r="C77" s="468"/>
      <c r="D77" s="317"/>
      <c r="E77" s="353"/>
      <c r="F77" s="353"/>
      <c r="G77" s="452"/>
      <c r="H77" s="353"/>
      <c r="I77" s="353"/>
      <c r="J77" s="353"/>
      <c r="K77" s="353"/>
      <c r="L77" s="466"/>
      <c r="M77" s="200">
        <v>0</v>
      </c>
      <c r="N77" s="309"/>
      <c r="O77" s="307"/>
      <c r="P77" s="114">
        <v>0</v>
      </c>
      <c r="Q77" s="309"/>
      <c r="R77" s="307"/>
      <c r="S77" s="114">
        <v>0</v>
      </c>
      <c r="T77" s="309"/>
      <c r="U77" s="307"/>
      <c r="V77" s="115">
        <v>0</v>
      </c>
      <c r="W77" s="309"/>
      <c r="X77" s="307"/>
      <c r="Y77" s="377"/>
      <c r="Z77" s="89"/>
    </row>
    <row r="78" spans="1:26" s="20" customFormat="1" ht="40.5" customHeight="1" thickBot="1" x14ac:dyDescent="0.3">
      <c r="A78" s="346"/>
      <c r="B78" s="349"/>
      <c r="C78" s="469"/>
      <c r="D78" s="351"/>
      <c r="E78" s="354"/>
      <c r="F78" s="354"/>
      <c r="G78" s="425"/>
      <c r="H78" s="354"/>
      <c r="I78" s="354"/>
      <c r="J78" s="354"/>
      <c r="K78" s="354"/>
      <c r="L78" s="391"/>
      <c r="M78" s="179">
        <v>399</v>
      </c>
      <c r="N78" s="310"/>
      <c r="O78" s="297"/>
      <c r="P78" s="179">
        <v>27</v>
      </c>
      <c r="Q78" s="310"/>
      <c r="R78" s="297"/>
      <c r="S78" s="179">
        <v>22</v>
      </c>
      <c r="T78" s="310"/>
      <c r="U78" s="297"/>
      <c r="V78" s="100">
        <v>19</v>
      </c>
      <c r="W78" s="310"/>
      <c r="X78" s="297"/>
      <c r="Y78" s="377"/>
      <c r="Z78" s="89"/>
    </row>
    <row r="79" spans="1:26" s="20" customFormat="1" ht="132.75" customHeight="1" thickBot="1" x14ac:dyDescent="0.3">
      <c r="A79" s="263" t="s">
        <v>294</v>
      </c>
      <c r="B79" s="264" t="s">
        <v>295</v>
      </c>
      <c r="C79" s="265" t="s">
        <v>296</v>
      </c>
      <c r="D79" s="266" t="s">
        <v>171</v>
      </c>
      <c r="E79" s="259" t="s">
        <v>297</v>
      </c>
      <c r="F79" s="259" t="s">
        <v>298</v>
      </c>
      <c r="G79" s="260"/>
      <c r="H79" s="259"/>
      <c r="I79" s="259"/>
      <c r="J79" s="259"/>
      <c r="K79" s="259" t="s">
        <v>299</v>
      </c>
      <c r="L79" s="261" t="s">
        <v>300</v>
      </c>
      <c r="M79" s="198">
        <v>2</v>
      </c>
      <c r="N79" s="197" t="s">
        <v>299</v>
      </c>
      <c r="O79" s="196">
        <v>5</v>
      </c>
      <c r="P79" s="280">
        <v>0</v>
      </c>
      <c r="Q79" s="238" t="s">
        <v>298</v>
      </c>
      <c r="R79" s="281">
        <v>0</v>
      </c>
      <c r="S79" s="198">
        <v>0</v>
      </c>
      <c r="T79" s="197" t="s">
        <v>298</v>
      </c>
      <c r="U79" s="254">
        <v>0</v>
      </c>
      <c r="V79" s="198">
        <v>0</v>
      </c>
      <c r="W79" s="197" t="s">
        <v>298</v>
      </c>
      <c r="X79" s="254">
        <v>0</v>
      </c>
      <c r="Y79" s="262">
        <f>(R79+U79+X79+O79)/4</f>
        <v>1.25</v>
      </c>
      <c r="Z79" s="89"/>
    </row>
    <row r="80" spans="1:26" s="20" customFormat="1" ht="73.5" customHeight="1" thickBot="1" x14ac:dyDescent="0.3">
      <c r="A80" s="344" t="s">
        <v>301</v>
      </c>
      <c r="B80" s="347" t="s">
        <v>302</v>
      </c>
      <c r="C80" s="472" t="s">
        <v>303</v>
      </c>
      <c r="D80" s="350" t="s">
        <v>22</v>
      </c>
      <c r="E80" s="352" t="s">
        <v>289</v>
      </c>
      <c r="F80" s="352" t="s">
        <v>304</v>
      </c>
      <c r="G80" s="451"/>
      <c r="H80" s="352"/>
      <c r="I80" s="352" t="s">
        <v>305</v>
      </c>
      <c r="J80" s="352"/>
      <c r="K80" s="352" t="s">
        <v>306</v>
      </c>
      <c r="L80" s="390" t="s">
        <v>307</v>
      </c>
      <c r="M80" s="178">
        <v>0</v>
      </c>
      <c r="N80" s="98">
        <f>M80/M81*100</f>
        <v>0</v>
      </c>
      <c r="O80" s="295">
        <v>5</v>
      </c>
      <c r="P80" s="255">
        <v>0</v>
      </c>
      <c r="Q80" s="98">
        <f>P80/P81*100</f>
        <v>0</v>
      </c>
      <c r="R80" s="295">
        <v>5</v>
      </c>
      <c r="S80" s="255">
        <v>0</v>
      </c>
      <c r="T80" s="98">
        <f>S80/S81*100</f>
        <v>0</v>
      </c>
      <c r="U80" s="295">
        <v>5</v>
      </c>
      <c r="V80" s="256">
        <v>0</v>
      </c>
      <c r="W80" s="98">
        <f>V80/V81*100</f>
        <v>0</v>
      </c>
      <c r="X80" s="103">
        <v>5</v>
      </c>
      <c r="Y80" s="376">
        <f>(R80+U80+X80+O80)/4</f>
        <v>5</v>
      </c>
      <c r="Z80" s="89"/>
    </row>
    <row r="81" spans="1:26" s="20" customFormat="1" ht="66" customHeight="1" thickBot="1" x14ac:dyDescent="0.3">
      <c r="A81" s="346"/>
      <c r="B81" s="349"/>
      <c r="C81" s="473"/>
      <c r="D81" s="351"/>
      <c r="E81" s="354"/>
      <c r="F81" s="354"/>
      <c r="G81" s="425"/>
      <c r="H81" s="354"/>
      <c r="I81" s="354"/>
      <c r="J81" s="354"/>
      <c r="K81" s="354"/>
      <c r="L81" s="391"/>
      <c r="M81" s="179">
        <v>399</v>
      </c>
      <c r="N81" s="101"/>
      <c r="O81" s="297"/>
      <c r="P81" s="179">
        <v>27</v>
      </c>
      <c r="Q81" s="101"/>
      <c r="R81" s="297"/>
      <c r="S81" s="179">
        <v>22</v>
      </c>
      <c r="T81" s="101"/>
      <c r="U81" s="297"/>
      <c r="V81" s="257">
        <v>13</v>
      </c>
      <c r="W81" s="102"/>
      <c r="X81" s="104"/>
      <c r="Y81" s="377"/>
      <c r="Z81" s="89"/>
    </row>
    <row r="82" spans="1:26" s="20" customFormat="1" ht="22.5" customHeight="1" thickBot="1" x14ac:dyDescent="0.3">
      <c r="A82" s="333" t="s">
        <v>33</v>
      </c>
      <c r="B82" s="366"/>
      <c r="C82" s="367"/>
      <c r="D82" s="368"/>
      <c r="E82" s="369"/>
      <c r="F82" s="370"/>
      <c r="G82" s="371"/>
      <c r="H82" s="372"/>
      <c r="I82" s="373"/>
      <c r="J82" s="374"/>
      <c r="K82" s="375"/>
      <c r="L82" s="61"/>
      <c r="M82" s="126"/>
      <c r="N82" s="127"/>
      <c r="O82" s="128">
        <v>15</v>
      </c>
      <c r="P82" s="129"/>
      <c r="Q82" s="127"/>
      <c r="R82" s="128">
        <v>15</v>
      </c>
      <c r="S82" s="130"/>
      <c r="T82" s="127"/>
      <c r="U82" s="128">
        <v>15</v>
      </c>
      <c r="V82" s="131"/>
      <c r="W82" s="132"/>
      <c r="X82" s="133">
        <v>15</v>
      </c>
      <c r="Y82" s="29"/>
    </row>
    <row r="83" spans="1:26" s="8" customFormat="1" ht="21" customHeight="1" thickBot="1" x14ac:dyDescent="0.3">
      <c r="A83" s="355" t="s">
        <v>34</v>
      </c>
      <c r="B83" s="356"/>
      <c r="C83" s="357"/>
      <c r="D83" s="358"/>
      <c r="E83" s="359"/>
      <c r="F83" s="360"/>
      <c r="G83" s="361"/>
      <c r="H83" s="362"/>
      <c r="I83" s="363"/>
      <c r="J83" s="364"/>
      <c r="K83" s="365"/>
      <c r="L83" s="122"/>
      <c r="M83" s="134"/>
      <c r="N83" s="135"/>
      <c r="O83" s="136">
        <f>O75+O79+O80</f>
        <v>15</v>
      </c>
      <c r="P83" s="137"/>
      <c r="Q83" s="135"/>
      <c r="R83" s="136">
        <f>R75+R79+R80</f>
        <v>10</v>
      </c>
      <c r="S83" s="137"/>
      <c r="T83" s="135"/>
      <c r="U83" s="136">
        <f>U75+U79+U80</f>
        <v>10</v>
      </c>
      <c r="V83" s="138"/>
      <c r="W83" s="136"/>
      <c r="X83" s="139">
        <f>X75+X79+X80</f>
        <v>10</v>
      </c>
      <c r="Y83" s="36"/>
    </row>
    <row r="84" spans="1:26" s="20" customFormat="1" ht="15.75" customHeight="1" thickBot="1" x14ac:dyDescent="0.3">
      <c r="A84" s="320" t="s">
        <v>308</v>
      </c>
      <c r="B84" s="321"/>
      <c r="C84" s="322"/>
      <c r="D84" s="323"/>
      <c r="E84" s="324"/>
      <c r="F84" s="325"/>
      <c r="G84" s="326"/>
      <c r="H84" s="327"/>
      <c r="I84" s="328"/>
      <c r="J84" s="329"/>
      <c r="K84" s="330"/>
      <c r="L84" s="453"/>
      <c r="M84" s="454"/>
      <c r="N84" s="455"/>
      <c r="O84" s="456"/>
      <c r="P84" s="457"/>
      <c r="Q84" s="458"/>
      <c r="R84" s="459"/>
      <c r="S84" s="460"/>
      <c r="T84" s="461"/>
      <c r="U84" s="462"/>
      <c r="V84" s="463"/>
      <c r="W84" s="464"/>
      <c r="X84" s="465"/>
      <c r="Y84" s="332"/>
    </row>
    <row r="85" spans="1:26" s="20" customFormat="1" ht="172.5" customHeight="1" thickBot="1" x14ac:dyDescent="0.3">
      <c r="A85" s="99" t="s">
        <v>309</v>
      </c>
      <c r="B85" s="91" t="s">
        <v>310</v>
      </c>
      <c r="C85" s="92" t="s">
        <v>311</v>
      </c>
      <c r="D85" s="93" t="s">
        <v>200</v>
      </c>
      <c r="E85" s="72" t="s">
        <v>312</v>
      </c>
      <c r="F85" s="72" t="s">
        <v>313</v>
      </c>
      <c r="G85" s="105" t="s">
        <v>344</v>
      </c>
      <c r="H85" s="72"/>
      <c r="I85" s="72" t="s">
        <v>314</v>
      </c>
      <c r="J85" s="72" t="s">
        <v>315</v>
      </c>
      <c r="K85" s="72" t="s">
        <v>353</v>
      </c>
      <c r="L85" s="95" t="s">
        <v>316</v>
      </c>
      <c r="M85" s="227">
        <v>0</v>
      </c>
      <c r="N85" s="228" t="s">
        <v>353</v>
      </c>
      <c r="O85" s="144">
        <v>5</v>
      </c>
      <c r="P85" s="227">
        <v>0</v>
      </c>
      <c r="Q85" s="228" t="s">
        <v>353</v>
      </c>
      <c r="R85" s="144">
        <v>5</v>
      </c>
      <c r="S85" s="227">
        <v>0</v>
      </c>
      <c r="T85" s="228" t="s">
        <v>353</v>
      </c>
      <c r="U85" s="144">
        <v>5</v>
      </c>
      <c r="V85" s="227">
        <v>0</v>
      </c>
      <c r="W85" s="228" t="s">
        <v>353</v>
      </c>
      <c r="X85" s="144">
        <v>5</v>
      </c>
      <c r="Y85" s="96">
        <f>(R85+U85+X85+O85)/4</f>
        <v>5</v>
      </c>
      <c r="Z85" s="89"/>
    </row>
    <row r="86" spans="1:26" s="20" customFormat="1" ht="172.5" customHeight="1" thickBot="1" x14ac:dyDescent="0.3">
      <c r="A86" s="99" t="s">
        <v>317</v>
      </c>
      <c r="B86" s="91" t="s">
        <v>318</v>
      </c>
      <c r="C86" s="92" t="s">
        <v>319</v>
      </c>
      <c r="D86" s="93" t="s">
        <v>200</v>
      </c>
      <c r="E86" s="72" t="s">
        <v>320</v>
      </c>
      <c r="F86" s="72" t="s">
        <v>321</v>
      </c>
      <c r="G86" s="105" t="s">
        <v>322</v>
      </c>
      <c r="H86" s="72"/>
      <c r="I86" s="72" t="s">
        <v>323</v>
      </c>
      <c r="J86" s="72" t="s">
        <v>324</v>
      </c>
      <c r="K86" s="72" t="s">
        <v>325</v>
      </c>
      <c r="L86" s="95" t="s">
        <v>326</v>
      </c>
      <c r="M86" s="201">
        <v>0</v>
      </c>
      <c r="N86" s="174" t="s">
        <v>325</v>
      </c>
      <c r="O86" s="143">
        <v>5</v>
      </c>
      <c r="P86" s="201">
        <v>0</v>
      </c>
      <c r="Q86" s="174" t="s">
        <v>325</v>
      </c>
      <c r="R86" s="143">
        <v>5</v>
      </c>
      <c r="S86" s="201">
        <v>0</v>
      </c>
      <c r="T86" s="174" t="s">
        <v>325</v>
      </c>
      <c r="U86" s="143">
        <v>5</v>
      </c>
      <c r="V86" s="201">
        <v>0</v>
      </c>
      <c r="W86" s="174" t="s">
        <v>325</v>
      </c>
      <c r="X86" s="143">
        <v>5</v>
      </c>
      <c r="Y86" s="96">
        <f>(R86+U86+X86+O86)/4</f>
        <v>5</v>
      </c>
      <c r="Z86" s="89"/>
    </row>
    <row r="87" spans="1:26" s="20" customFormat="1" ht="172.5" customHeight="1" thickBot="1" x14ac:dyDescent="0.3">
      <c r="A87" s="99" t="s">
        <v>327</v>
      </c>
      <c r="B87" s="91" t="s">
        <v>328</v>
      </c>
      <c r="C87" s="92" t="s">
        <v>329</v>
      </c>
      <c r="D87" s="93" t="s">
        <v>200</v>
      </c>
      <c r="E87" s="72" t="s">
        <v>330</v>
      </c>
      <c r="F87" s="72" t="s">
        <v>331</v>
      </c>
      <c r="G87" s="105" t="s">
        <v>332</v>
      </c>
      <c r="H87" s="72"/>
      <c r="I87" s="72" t="s">
        <v>314</v>
      </c>
      <c r="J87" s="72" t="s">
        <v>333</v>
      </c>
      <c r="K87" s="72" t="s">
        <v>334</v>
      </c>
      <c r="L87" s="95" t="s">
        <v>335</v>
      </c>
      <c r="M87" s="201">
        <v>0</v>
      </c>
      <c r="N87" s="174" t="s">
        <v>334</v>
      </c>
      <c r="O87" s="143">
        <v>5</v>
      </c>
      <c r="P87" s="201">
        <v>0</v>
      </c>
      <c r="Q87" s="174" t="s">
        <v>334</v>
      </c>
      <c r="R87" s="143">
        <v>5</v>
      </c>
      <c r="S87" s="201">
        <v>0</v>
      </c>
      <c r="T87" s="174" t="s">
        <v>334</v>
      </c>
      <c r="U87" s="143">
        <v>5</v>
      </c>
      <c r="V87" s="201">
        <v>0</v>
      </c>
      <c r="W87" s="174" t="s">
        <v>334</v>
      </c>
      <c r="X87" s="143">
        <v>5</v>
      </c>
      <c r="Y87" s="96">
        <f>(R87+U87+X87+O87)/4</f>
        <v>5</v>
      </c>
      <c r="Z87" s="89"/>
    </row>
    <row r="88" spans="1:26" s="20" customFormat="1" ht="22.5" customHeight="1" thickBot="1" x14ac:dyDescent="0.3">
      <c r="A88" s="333" t="s">
        <v>33</v>
      </c>
      <c r="B88" s="441"/>
      <c r="C88" s="442"/>
      <c r="D88" s="443"/>
      <c r="E88" s="444"/>
      <c r="F88" s="445"/>
      <c r="G88" s="446"/>
      <c r="H88" s="447"/>
      <c r="I88" s="448"/>
      <c r="J88" s="449"/>
      <c r="K88" s="450"/>
      <c r="L88" s="21"/>
      <c r="M88" s="22"/>
      <c r="N88" s="23"/>
      <c r="O88" s="24">
        <v>15</v>
      </c>
      <c r="P88" s="25"/>
      <c r="Q88" s="23"/>
      <c r="R88" s="24">
        <v>15</v>
      </c>
      <c r="S88" s="26"/>
      <c r="T88" s="23"/>
      <c r="U88" s="24">
        <v>15</v>
      </c>
      <c r="V88" s="27"/>
      <c r="W88" s="28"/>
      <c r="X88" s="24">
        <v>15</v>
      </c>
      <c r="Y88" s="39"/>
    </row>
    <row r="89" spans="1:26" s="8" customFormat="1" ht="21" customHeight="1" thickBot="1" x14ac:dyDescent="0.3">
      <c r="A89" s="355" t="s">
        <v>34</v>
      </c>
      <c r="B89" s="431"/>
      <c r="C89" s="432"/>
      <c r="D89" s="433"/>
      <c r="E89" s="434"/>
      <c r="F89" s="435"/>
      <c r="G89" s="436"/>
      <c r="H89" s="437"/>
      <c r="I89" s="438"/>
      <c r="J89" s="439"/>
      <c r="K89" s="440"/>
      <c r="L89" s="30"/>
      <c r="M89" s="31"/>
      <c r="N89" s="32"/>
      <c r="O89" s="33">
        <f>O85+O86+O87</f>
        <v>15</v>
      </c>
      <c r="P89" s="34"/>
      <c r="Q89" s="32"/>
      <c r="R89" s="33">
        <f>R85+R86+R87</f>
        <v>15</v>
      </c>
      <c r="S89" s="34"/>
      <c r="T89" s="32"/>
      <c r="U89" s="33">
        <f>U85+U86+U87</f>
        <v>15</v>
      </c>
      <c r="V89" s="35"/>
      <c r="W89" s="33"/>
      <c r="X89" s="33">
        <f>X85+X86+X87</f>
        <v>15</v>
      </c>
      <c r="Y89" s="40"/>
    </row>
    <row r="90" spans="1:26" s="20" customFormat="1" ht="25.5" customHeight="1" thickBot="1" x14ac:dyDescent="0.3">
      <c r="A90" s="313" t="s">
        <v>56</v>
      </c>
      <c r="B90" s="314"/>
      <c r="C90" s="314"/>
      <c r="D90" s="314"/>
      <c r="E90" s="314"/>
      <c r="F90" s="314"/>
      <c r="G90" s="314"/>
      <c r="H90" s="314"/>
      <c r="I90" s="314"/>
      <c r="J90" s="314"/>
      <c r="K90" s="315"/>
      <c r="L90" s="41"/>
      <c r="M90" s="123"/>
      <c r="N90" s="124"/>
      <c r="O90" s="202">
        <f>O35+O47+O55+O65+O73+O83+O89</f>
        <v>146</v>
      </c>
      <c r="P90" s="203"/>
      <c r="Q90" s="125"/>
      <c r="R90" s="202">
        <f>R35+R47+R55+R65+R73+R83+R89</f>
        <v>148</v>
      </c>
      <c r="S90" s="203"/>
      <c r="T90" s="125"/>
      <c r="U90" s="202">
        <f>U35+U47+U55+U65+U73+U83+U89</f>
        <v>139</v>
      </c>
      <c r="V90" s="203"/>
      <c r="W90" s="125"/>
      <c r="X90" s="202">
        <f>X35+X47+X55+X65+X73+X83+X89</f>
        <v>150</v>
      </c>
      <c r="Y90" s="42"/>
    </row>
    <row r="91" spans="1:26" s="20" customFormat="1" x14ac:dyDescent="0.25">
      <c r="A91" s="43"/>
      <c r="B91"/>
      <c r="C91"/>
      <c r="D91" s="43"/>
      <c r="E91" s="44"/>
      <c r="F91" s="45"/>
      <c r="G91" s="45"/>
      <c r="H91" s="45"/>
      <c r="I91" s="45"/>
      <c r="J91" s="45"/>
      <c r="K91" s="45"/>
      <c r="L91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/>
    </row>
    <row r="92" spans="1:26" s="20" customFormat="1" x14ac:dyDescent="0.25">
      <c r="A92" s="43"/>
      <c r="B92"/>
      <c r="C92"/>
      <c r="D92" s="43"/>
      <c r="E92" s="44"/>
      <c r="F92" s="430" t="s">
        <v>57</v>
      </c>
      <c r="G92" s="430"/>
      <c r="H92" s="430"/>
      <c r="I92" s="430"/>
      <c r="J92" s="430"/>
      <c r="K92" s="430"/>
      <c r="L92" s="48"/>
      <c r="M92" s="49"/>
      <c r="N92" s="49"/>
      <c r="O92" s="49">
        <f>O34+O46+O54+O64+O72+O82+O88</f>
        <v>155</v>
      </c>
      <c r="P92" s="49"/>
      <c r="Q92" s="49"/>
      <c r="R92" s="49">
        <f>R34+R46+R54+R64+R72+R82+R88</f>
        <v>155</v>
      </c>
      <c r="S92" s="46"/>
      <c r="T92" s="46"/>
      <c r="U92" s="49">
        <f>U34+U46+U54+U64+U72+U82+U88</f>
        <v>145</v>
      </c>
      <c r="V92" s="49"/>
      <c r="W92" s="49"/>
      <c r="X92" s="49">
        <f>X34+X46+X54+X64+X72+X82+X88</f>
        <v>155</v>
      </c>
      <c r="Y92"/>
    </row>
    <row r="93" spans="1:26" s="20" customFormat="1" x14ac:dyDescent="0.25">
      <c r="A93" s="43"/>
      <c r="B93"/>
      <c r="C93"/>
      <c r="D93" s="43"/>
      <c r="E93" s="44"/>
      <c r="F93" s="45"/>
      <c r="G93" s="45"/>
      <c r="H93" s="45"/>
      <c r="I93" s="45"/>
      <c r="J93" s="45"/>
      <c r="K93" s="45"/>
      <c r="L93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/>
    </row>
    <row r="94" spans="1:26" s="20" customFormat="1" x14ac:dyDescent="0.25">
      <c r="A94" s="43"/>
      <c r="B94"/>
      <c r="C94"/>
      <c r="D94" s="43"/>
      <c r="E94" s="44"/>
      <c r="F94" s="430" t="s">
        <v>58</v>
      </c>
      <c r="G94" s="430"/>
      <c r="H94" s="430"/>
      <c r="I94" s="430"/>
      <c r="J94" s="430"/>
      <c r="K94" s="430"/>
      <c r="L94" s="48"/>
      <c r="M94" s="49"/>
      <c r="N94" s="49"/>
      <c r="O94" s="50">
        <f>O90/O92</f>
        <v>0.9419354838709677</v>
      </c>
      <c r="P94" s="49"/>
      <c r="Q94" s="49"/>
      <c r="R94" s="50">
        <f>R90/R92</f>
        <v>0.95483870967741935</v>
      </c>
      <c r="S94" s="46"/>
      <c r="T94" s="46"/>
      <c r="U94" s="50">
        <f>U90/U92</f>
        <v>0.95862068965517244</v>
      </c>
      <c r="V94" s="50"/>
      <c r="W94" s="50"/>
      <c r="X94" s="50">
        <f>X90/X92</f>
        <v>0.967741935483871</v>
      </c>
      <c r="Y94"/>
    </row>
    <row r="95" spans="1:26" s="20" customFormat="1" x14ac:dyDescent="0.25">
      <c r="A95" s="43"/>
      <c r="B95"/>
      <c r="C95"/>
      <c r="D95" s="43"/>
      <c r="E95" s="44"/>
      <c r="F95" s="45"/>
      <c r="G95" s="45"/>
      <c r="H95" s="45"/>
      <c r="I95" s="45"/>
      <c r="J95" s="45"/>
      <c r="K95" s="45"/>
      <c r="L95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/>
    </row>
    <row r="96" spans="1:26" s="20" customFormat="1" x14ac:dyDescent="0.25">
      <c r="A96" s="43"/>
      <c r="B96"/>
      <c r="C96"/>
      <c r="D96" s="43"/>
      <c r="E96" s="44"/>
      <c r="F96" s="267"/>
      <c r="G96" s="48" t="s">
        <v>59</v>
      </c>
      <c r="H96" s="48"/>
      <c r="I96" s="48"/>
      <c r="J96" s="48"/>
      <c r="K96" s="267"/>
      <c r="L96" s="48"/>
      <c r="M96" s="49"/>
      <c r="N96" s="49"/>
      <c r="O96" s="50">
        <f>O94*5</f>
        <v>4.7096774193548381</v>
      </c>
      <c r="P96" s="49"/>
      <c r="Q96" s="49"/>
      <c r="R96" s="50">
        <f>R94*5</f>
        <v>4.774193548387097</v>
      </c>
      <c r="S96" s="46"/>
      <c r="T96" s="46"/>
      <c r="U96" s="50">
        <f>U94*5</f>
        <v>4.7931034482758621</v>
      </c>
      <c r="V96" s="50"/>
      <c r="W96" s="50"/>
      <c r="X96" s="50">
        <f>X94*5</f>
        <v>4.838709677419355</v>
      </c>
      <c r="Y96"/>
    </row>
    <row r="99" spans="24:24" x14ac:dyDescent="0.25">
      <c r="X99" s="5">
        <f>(O96+R96+U96+X96)/4</f>
        <v>4.7789210233592883</v>
      </c>
    </row>
  </sheetData>
  <mergeCells count="332">
    <mergeCell ref="J80:J81"/>
    <mergeCell ref="K80:K81"/>
    <mergeCell ref="L80:L81"/>
    <mergeCell ref="O80:O81"/>
    <mergeCell ref="R80:R81"/>
    <mergeCell ref="U80:U81"/>
    <mergeCell ref="Y80:Y81"/>
    <mergeCell ref="A82:K82"/>
    <mergeCell ref="A83:K83"/>
    <mergeCell ref="A80:A81"/>
    <mergeCell ref="B80:B81"/>
    <mergeCell ref="C80:C81"/>
    <mergeCell ref="D80:D81"/>
    <mergeCell ref="E80:E81"/>
    <mergeCell ref="F80:F81"/>
    <mergeCell ref="G80:G81"/>
    <mergeCell ref="H80:H81"/>
    <mergeCell ref="I80:I81"/>
    <mergeCell ref="A72:K72"/>
    <mergeCell ref="A73:K73"/>
    <mergeCell ref="A74:Y74"/>
    <mergeCell ref="A75:A78"/>
    <mergeCell ref="B75:B78"/>
    <mergeCell ref="C75:C78"/>
    <mergeCell ref="D75:D78"/>
    <mergeCell ref="E75:E78"/>
    <mergeCell ref="F75:F78"/>
    <mergeCell ref="G75:G78"/>
    <mergeCell ref="H75:H78"/>
    <mergeCell ref="I75:I78"/>
    <mergeCell ref="J75:J78"/>
    <mergeCell ref="K75:K78"/>
    <mergeCell ref="L75:L78"/>
    <mergeCell ref="N75:N78"/>
    <mergeCell ref="O75:O78"/>
    <mergeCell ref="Q75:Q78"/>
    <mergeCell ref="R75:R78"/>
    <mergeCell ref="T75:T78"/>
    <mergeCell ref="U75:U78"/>
    <mergeCell ref="W75:W78"/>
    <mergeCell ref="X75:X78"/>
    <mergeCell ref="Y75:Y78"/>
    <mergeCell ref="A65:K65"/>
    <mergeCell ref="A66:Y66"/>
    <mergeCell ref="A70:A71"/>
    <mergeCell ref="B70:B71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L70:L71"/>
    <mergeCell ref="O70:O71"/>
    <mergeCell ref="R70:R71"/>
    <mergeCell ref="U70:U71"/>
    <mergeCell ref="X70:X71"/>
    <mergeCell ref="Y70:Y71"/>
    <mergeCell ref="J61:J62"/>
    <mergeCell ref="K61:K62"/>
    <mergeCell ref="L61:L62"/>
    <mergeCell ref="W61:X62"/>
    <mergeCell ref="Y61:Y62"/>
    <mergeCell ref="A64:K64"/>
    <mergeCell ref="T61:U62"/>
    <mergeCell ref="Q61:R62"/>
    <mergeCell ref="N61:O62"/>
    <mergeCell ref="N63:O63"/>
    <mergeCell ref="Q63:R63"/>
    <mergeCell ref="T63:U63"/>
    <mergeCell ref="W63:X63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A54:K54"/>
    <mergeCell ref="A55:K55"/>
    <mergeCell ref="A56:Y56"/>
    <mergeCell ref="A57:A60"/>
    <mergeCell ref="B57:B60"/>
    <mergeCell ref="D57:D60"/>
    <mergeCell ref="E57:E60"/>
    <mergeCell ref="F57:F60"/>
    <mergeCell ref="G57:G60"/>
    <mergeCell ref="H57:H60"/>
    <mergeCell ref="I57:I60"/>
    <mergeCell ref="J57:J60"/>
    <mergeCell ref="K57:K60"/>
    <mergeCell ref="L57:L60"/>
    <mergeCell ref="Y57:Y60"/>
    <mergeCell ref="N57:O60"/>
    <mergeCell ref="Q57:R60"/>
    <mergeCell ref="T57:U60"/>
    <mergeCell ref="W57:X60"/>
    <mergeCell ref="A46:K46"/>
    <mergeCell ref="A47:K47"/>
    <mergeCell ref="A48:Y48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Q51:R52"/>
    <mergeCell ref="T51:U52"/>
    <mergeCell ref="Y51:Y52"/>
    <mergeCell ref="N51:O52"/>
    <mergeCell ref="W51:X52"/>
    <mergeCell ref="J41:J42"/>
    <mergeCell ref="K41:K42"/>
    <mergeCell ref="L41:L42"/>
    <mergeCell ref="O41:O42"/>
    <mergeCell ref="R41:R42"/>
    <mergeCell ref="U41:U42"/>
    <mergeCell ref="X41:X42"/>
    <mergeCell ref="Y41:Y42"/>
    <mergeCell ref="A44:A45"/>
    <mergeCell ref="B44:B45"/>
    <mergeCell ref="C44:C45"/>
    <mergeCell ref="D44:D45"/>
    <mergeCell ref="E44:E45"/>
    <mergeCell ref="F44:F45"/>
    <mergeCell ref="G44:G45"/>
    <mergeCell ref="H44:H45"/>
    <mergeCell ref="I44:I45"/>
    <mergeCell ref="J44:J45"/>
    <mergeCell ref="K44:K45"/>
    <mergeCell ref="L44:L45"/>
    <mergeCell ref="O44:O45"/>
    <mergeCell ref="Q44:R45"/>
    <mergeCell ref="X44:X45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A34:K34"/>
    <mergeCell ref="A35:K35"/>
    <mergeCell ref="A36:Y36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O39:O40"/>
    <mergeCell ref="R39:R40"/>
    <mergeCell ref="U39:U40"/>
    <mergeCell ref="X39:X40"/>
    <mergeCell ref="Y39:Y40"/>
    <mergeCell ref="J29:J30"/>
    <mergeCell ref="K29:K30"/>
    <mergeCell ref="L29:L30"/>
    <mergeCell ref="O29:O30"/>
    <mergeCell ref="R29:R30"/>
    <mergeCell ref="U29:U30"/>
    <mergeCell ref="X29:X30"/>
    <mergeCell ref="Y29:Y30"/>
    <mergeCell ref="J32:J33"/>
    <mergeCell ref="K32:K33"/>
    <mergeCell ref="L32:L33"/>
    <mergeCell ref="O32:O33"/>
    <mergeCell ref="R32:R33"/>
    <mergeCell ref="U32:U33"/>
    <mergeCell ref="X32:X33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L22:L23"/>
    <mergeCell ref="O22:O23"/>
    <mergeCell ref="R22:R23"/>
    <mergeCell ref="U22:U23"/>
    <mergeCell ref="X22:X23"/>
    <mergeCell ref="Y22:Y23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O25:O26"/>
    <mergeCell ref="X25:X26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J18:J19"/>
    <mergeCell ref="K18:K19"/>
    <mergeCell ref="C18:C19"/>
    <mergeCell ref="D18:D19"/>
    <mergeCell ref="E18:E19"/>
    <mergeCell ref="F18:F19"/>
    <mergeCell ref="G18:G19"/>
    <mergeCell ref="H18:H19"/>
    <mergeCell ref="I18:I19"/>
    <mergeCell ref="J22:J23"/>
    <mergeCell ref="K22:K23"/>
    <mergeCell ref="L18:L19"/>
    <mergeCell ref="O18:O19"/>
    <mergeCell ref="R18:R19"/>
    <mergeCell ref="U18:U19"/>
    <mergeCell ref="X18:X19"/>
    <mergeCell ref="Y18:Y19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O20:O21"/>
    <mergeCell ref="R20:R21"/>
    <mergeCell ref="U20:U21"/>
    <mergeCell ref="X20:X21"/>
    <mergeCell ref="A18:A19"/>
    <mergeCell ref="B18:B19"/>
    <mergeCell ref="X14:X15"/>
    <mergeCell ref="Y14:Y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O16:O17"/>
    <mergeCell ref="R16:R17"/>
    <mergeCell ref="U16:U17"/>
    <mergeCell ref="X16:X17"/>
    <mergeCell ref="S8:U8"/>
    <mergeCell ref="P8:R8"/>
    <mergeCell ref="M8:O8"/>
    <mergeCell ref="F8:K8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O14:O15"/>
    <mergeCell ref="R14:R15"/>
    <mergeCell ref="U14:U15"/>
    <mergeCell ref="A89:K89"/>
    <mergeCell ref="A90:K90"/>
    <mergeCell ref="F92:K92"/>
    <mergeCell ref="F94:K94"/>
    <mergeCell ref="Q25:R26"/>
    <mergeCell ref="T25:U26"/>
    <mergeCell ref="T44:U45"/>
    <mergeCell ref="A6:Y6"/>
    <mergeCell ref="A11:X11"/>
    <mergeCell ref="V8:X8"/>
    <mergeCell ref="Y8:Y11"/>
    <mergeCell ref="Y16:Y17"/>
    <mergeCell ref="Y20:Y21"/>
    <mergeCell ref="Y25:Y26"/>
    <mergeCell ref="Y32:Y33"/>
    <mergeCell ref="Y44:Y45"/>
    <mergeCell ref="A84:Y84"/>
    <mergeCell ref="A88:K88"/>
    <mergeCell ref="B8:B9"/>
    <mergeCell ref="A8:A9"/>
    <mergeCell ref="C8:C9"/>
    <mergeCell ref="D8:D9"/>
    <mergeCell ref="E8:E9"/>
    <mergeCell ref="L8:L9"/>
  </mergeCells>
  <pageMargins left="0.39370078740157483" right="0.23622047244094491" top="0.74803149606299213" bottom="0.43307086614173229" header="0.31496062992125984" footer="0.31496062992125984"/>
  <pageSetup paperSize="9" scale="39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1 Группа1</vt:lpstr>
      <vt:lpstr>Приложение 1 Группа 2 </vt:lpstr>
      <vt:lpstr>'Приложение 1 Группа 2 '!Область_печати</vt:lpstr>
      <vt:lpstr>'Приложение 1 Группа1'!Область_печати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ПрудниковаЕМ</cp:lastModifiedBy>
  <cp:lastPrinted>2026-05-25T12:15:21Z</cp:lastPrinted>
  <dcterms:created xsi:type="dcterms:W3CDTF">2025-05-29T05:54:09Z</dcterms:created>
  <dcterms:modified xsi:type="dcterms:W3CDTF">2026-05-25T12:48:31Z</dcterms:modified>
</cp:coreProperties>
</file>