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КорытинаМС\Desktop\Documents\2.соглашения в ЭБ на иные цели и мун.задание\субсидии на иные цели\за 2025\"/>
    </mc:Choice>
  </mc:AlternateContent>
  <bookViews>
    <workbookView xWindow="-120" yWindow="-120" windowWidth="25440" windowHeight="15390" firstSheet="21" activeTab="29"/>
  </bookViews>
  <sheets>
    <sheet name="3070 р.1" sheetId="1" r:id="rId1"/>
    <sheet name="3070 р.2" sheetId="2" r:id="rId2"/>
    <sheet name="проезд в отпуск р.1 " sheetId="7" r:id="rId3"/>
    <sheet name="проезд в отпуск р.2" sheetId="8" r:id="rId4"/>
    <sheet name="Б1020 р.1 " sheetId="9" r:id="rId5"/>
    <sheet name="Б1020 р.2" sheetId="10" r:id="rId6"/>
    <sheet name=" Б1100 р.1" sheetId="38" r:id="rId7"/>
    <sheet name="Б1100 р.2" sheetId="39" r:id="rId8"/>
    <sheet name="Б1200 р.1" sheetId="13" r:id="rId9"/>
    <sheet name="Б1200 р.2" sheetId="14" r:id="rId10"/>
    <sheet name="Б1220 р.1" sheetId="16" r:id="rId11"/>
    <sheet name="Б1220 р.2" sheetId="17" r:id="rId12"/>
    <sheet name="1240 р.1" sheetId="22" r:id="rId13"/>
    <sheet name="1240 р.2" sheetId="23" r:id="rId14"/>
    <sheet name="1260 р.1" sheetId="18" r:id="rId15"/>
    <sheet name="1260 р.2" sheetId="19" r:id="rId16"/>
    <sheet name="1300 р.1" sheetId="20" r:id="rId17"/>
    <sheet name="1300 р.2" sheetId="21" r:id="rId18"/>
    <sheet name="Б1700 р.1" sheetId="11" r:id="rId19"/>
    <sheet name="Б1700 р.2" sheetId="12" r:id="rId20"/>
    <sheet name="Б1910 р.1" sheetId="26" r:id="rId21"/>
    <sheet name="Б1910 р.2" sheetId="27" r:id="rId22"/>
    <sheet name="Б2900 р.1" sheetId="30" r:id="rId23"/>
    <sheet name="Б2900 р.2" sheetId="31" r:id="rId24"/>
    <sheet name="S7530 р.1" sheetId="34" r:id="rId25"/>
    <sheet name="S7530 р.2 " sheetId="35" r:id="rId26"/>
    <sheet name="S0950 р.1" sheetId="42" r:id="rId27"/>
    <sheet name="S0950 р.2" sheetId="43" r:id="rId28"/>
    <sheet name="Аркт. школа р.1 (грант)" sheetId="32" r:id="rId29"/>
    <sheet name="Аркт.школа р.2 (грант)" sheetId="33" r:id="rId30"/>
  </sheets>
  <calcPr calcId="162913"/>
</workbook>
</file>

<file path=xl/calcChain.xml><?xml version="1.0" encoding="utf-8"?>
<calcChain xmlns="http://schemas.openxmlformats.org/spreadsheetml/2006/main">
  <c r="J9" i="2" l="1"/>
  <c r="S29" i="43" l="1"/>
  <c r="J29" i="43"/>
  <c r="K29" i="43" s="1"/>
  <c r="I29" i="43"/>
  <c r="I27" i="43" s="1"/>
  <c r="I8" i="43" s="1"/>
  <c r="S27" i="43"/>
  <c r="R27" i="43"/>
  <c r="Q27" i="43"/>
  <c r="P27" i="43"/>
  <c r="J27" i="43"/>
  <c r="H27" i="43"/>
  <c r="S8" i="43"/>
  <c r="R8" i="43"/>
  <c r="P8" i="43"/>
  <c r="J8" i="43"/>
  <c r="H8" i="43"/>
  <c r="D28" i="42"/>
  <c r="L29" i="43" l="1"/>
  <c r="L27" i="43" s="1"/>
  <c r="L8" i="43" s="1"/>
  <c r="K27" i="43"/>
  <c r="K8" i="43" s="1"/>
  <c r="S44" i="12" l="1"/>
  <c r="R44" i="12"/>
  <c r="P44" i="12"/>
  <c r="R44" i="19"/>
  <c r="P41" i="39"/>
  <c r="R41" i="39" s="1"/>
  <c r="P38" i="39"/>
  <c r="R38" i="39" s="1"/>
  <c r="P29" i="39"/>
  <c r="R29" i="39" s="1"/>
  <c r="S29" i="39" s="1"/>
  <c r="S27" i="39" s="1"/>
  <c r="S26" i="21"/>
  <c r="S26" i="39"/>
  <c r="S24" i="39" s="1"/>
  <c r="R26" i="39"/>
  <c r="R24" i="39" s="1"/>
  <c r="P26" i="39"/>
  <c r="P23" i="39"/>
  <c r="R23" i="39" s="1"/>
  <c r="P20" i="39"/>
  <c r="R20" i="39" s="1"/>
  <c r="I41" i="39"/>
  <c r="I39" i="39" s="1"/>
  <c r="P39" i="39"/>
  <c r="H39" i="39"/>
  <c r="I38" i="39"/>
  <c r="I36" i="39" s="1"/>
  <c r="P36" i="39"/>
  <c r="H36" i="39"/>
  <c r="J35" i="39"/>
  <c r="K35" i="39" s="1"/>
  <c r="I35" i="39"/>
  <c r="I33" i="39" s="1"/>
  <c r="S33" i="39"/>
  <c r="R33" i="39"/>
  <c r="P33" i="39"/>
  <c r="H33" i="39"/>
  <c r="J32" i="39"/>
  <c r="K32" i="39" s="1"/>
  <c r="I32" i="39"/>
  <c r="I30" i="39" s="1"/>
  <c r="S30" i="39"/>
  <c r="R30" i="39"/>
  <c r="P30" i="39"/>
  <c r="H30" i="39"/>
  <c r="I29" i="39"/>
  <c r="I27" i="39"/>
  <c r="H27" i="39"/>
  <c r="I26" i="39"/>
  <c r="I24" i="39" s="1"/>
  <c r="H24" i="39"/>
  <c r="I23" i="39"/>
  <c r="P21" i="39"/>
  <c r="I21" i="39"/>
  <c r="H21" i="39"/>
  <c r="I20" i="39"/>
  <c r="P18" i="39"/>
  <c r="I18" i="39"/>
  <c r="H18" i="39"/>
  <c r="J17" i="39"/>
  <c r="J15" i="39" s="1"/>
  <c r="S15" i="39"/>
  <c r="R15" i="39"/>
  <c r="P15" i="39"/>
  <c r="L15" i="39"/>
  <c r="K15" i="39"/>
  <c r="I15" i="39"/>
  <c r="H15" i="39"/>
  <c r="R14" i="39"/>
  <c r="R12" i="39" s="1"/>
  <c r="I14" i="39"/>
  <c r="I12" i="39" s="1"/>
  <c r="P12" i="39"/>
  <c r="H12" i="39"/>
  <c r="J11" i="39"/>
  <c r="K11" i="39" s="1"/>
  <c r="L11" i="39" s="1"/>
  <c r="L9" i="39" s="1"/>
  <c r="I11" i="39"/>
  <c r="I9" i="39" s="1"/>
  <c r="S9" i="39"/>
  <c r="R9" i="39"/>
  <c r="P9" i="39"/>
  <c r="H9" i="39"/>
  <c r="I8" i="39"/>
  <c r="D51" i="38"/>
  <c r="D43" i="38"/>
  <c r="K8" i="33"/>
  <c r="L8" i="33" s="1"/>
  <c r="K38" i="33"/>
  <c r="K36" i="33" s="1"/>
  <c r="I38" i="33"/>
  <c r="I36" i="33" s="1"/>
  <c r="S36" i="33"/>
  <c r="R36" i="33"/>
  <c r="P36" i="33"/>
  <c r="J36" i="33"/>
  <c r="H36" i="33"/>
  <c r="D45" i="32"/>
  <c r="S30" i="33"/>
  <c r="R30" i="33"/>
  <c r="P30" i="33"/>
  <c r="J30" i="33"/>
  <c r="K32" i="33"/>
  <c r="K30" i="33" s="1"/>
  <c r="I32" i="33"/>
  <c r="I30" i="33" s="1"/>
  <c r="H30" i="33"/>
  <c r="H12" i="33"/>
  <c r="P12" i="33"/>
  <c r="K12" i="33"/>
  <c r="J12" i="33"/>
  <c r="K14" i="33"/>
  <c r="L14" i="33" s="1"/>
  <c r="L12" i="33" s="1"/>
  <c r="I14" i="33"/>
  <c r="I12" i="33" s="1"/>
  <c r="R14" i="33"/>
  <c r="S14" i="33" s="1"/>
  <c r="S12" i="33" s="1"/>
  <c r="S9" i="33"/>
  <c r="S8" i="33" s="1"/>
  <c r="R9" i="33"/>
  <c r="P9" i="33"/>
  <c r="J9" i="33"/>
  <c r="I9" i="33"/>
  <c r="K9" i="33"/>
  <c r="H9" i="33"/>
  <c r="K11" i="33"/>
  <c r="L11" i="33" s="1"/>
  <c r="L9" i="33" s="1"/>
  <c r="I11" i="33"/>
  <c r="R8" i="31"/>
  <c r="S8" i="31"/>
  <c r="P8" i="31"/>
  <c r="K8" i="31"/>
  <c r="L8" i="31"/>
  <c r="J8" i="31"/>
  <c r="S27" i="31"/>
  <c r="R27" i="31"/>
  <c r="P27" i="31"/>
  <c r="I27" i="31"/>
  <c r="J27" i="31"/>
  <c r="K27" i="31"/>
  <c r="L27" i="31"/>
  <c r="H27" i="31"/>
  <c r="L29" i="31"/>
  <c r="K29" i="31"/>
  <c r="J29" i="31"/>
  <c r="I29" i="31"/>
  <c r="R12" i="33" l="1"/>
  <c r="R8" i="33" s="1"/>
  <c r="P8" i="33"/>
  <c r="L32" i="33"/>
  <c r="L30" i="33" s="1"/>
  <c r="L38" i="33"/>
  <c r="L36" i="33" s="1"/>
  <c r="R18" i="39"/>
  <c r="S20" i="39"/>
  <c r="S18" i="39" s="1"/>
  <c r="J20" i="39"/>
  <c r="K20" i="39" s="1"/>
  <c r="L20" i="39" s="1"/>
  <c r="L18" i="39" s="1"/>
  <c r="S23" i="39"/>
  <c r="S21" i="39" s="1"/>
  <c r="R21" i="39"/>
  <c r="J38" i="39"/>
  <c r="K38" i="39" s="1"/>
  <c r="R36" i="39"/>
  <c r="R8" i="39" s="1"/>
  <c r="S38" i="39"/>
  <c r="S36" i="39" s="1"/>
  <c r="J41" i="39"/>
  <c r="K41" i="39" s="1"/>
  <c r="L41" i="39" s="1"/>
  <c r="L39" i="39" s="1"/>
  <c r="R39" i="39"/>
  <c r="S41" i="39"/>
  <c r="S39" i="39" s="1"/>
  <c r="P27" i="39"/>
  <c r="P8" i="39" s="1"/>
  <c r="J39" i="39"/>
  <c r="J36" i="39"/>
  <c r="J29" i="39"/>
  <c r="K29" i="39" s="1"/>
  <c r="L29" i="39" s="1"/>
  <c r="L27" i="39" s="1"/>
  <c r="R27" i="39"/>
  <c r="J26" i="39"/>
  <c r="K26" i="39" s="1"/>
  <c r="P24" i="39"/>
  <c r="J23" i="39"/>
  <c r="K23" i="39" s="1"/>
  <c r="J9" i="39"/>
  <c r="L26" i="39"/>
  <c r="L24" i="39" s="1"/>
  <c r="K24" i="39"/>
  <c r="L35" i="39"/>
  <c r="L33" i="39" s="1"/>
  <c r="K33" i="39"/>
  <c r="L23" i="39"/>
  <c r="L21" i="39" s="1"/>
  <c r="K21" i="39"/>
  <c r="L38" i="39"/>
  <c r="L36" i="39" s="1"/>
  <c r="K36" i="39"/>
  <c r="L32" i="39"/>
  <c r="L30" i="39" s="1"/>
  <c r="K30" i="39"/>
  <c r="J14" i="39"/>
  <c r="S14" i="39"/>
  <c r="S12" i="39" s="1"/>
  <c r="J18" i="39"/>
  <c r="J21" i="39"/>
  <c r="J24" i="39"/>
  <c r="J30" i="39"/>
  <c r="J33" i="39"/>
  <c r="K9" i="39"/>
  <c r="S8" i="27"/>
  <c r="R8" i="27"/>
  <c r="P8" i="27"/>
  <c r="I8" i="27"/>
  <c r="J8" i="27"/>
  <c r="K8" i="27"/>
  <c r="L8" i="27"/>
  <c r="H8" i="27"/>
  <c r="S45" i="27"/>
  <c r="R45" i="27"/>
  <c r="K45" i="27"/>
  <c r="L45" i="27"/>
  <c r="P45" i="27"/>
  <c r="J45" i="27"/>
  <c r="I45" i="27"/>
  <c r="H45" i="27"/>
  <c r="L47" i="27"/>
  <c r="K47" i="27"/>
  <c r="J47" i="27"/>
  <c r="I47" i="27"/>
  <c r="S47" i="27"/>
  <c r="P47" i="27"/>
  <c r="K27" i="39" l="1"/>
  <c r="J27" i="39"/>
  <c r="S8" i="39"/>
  <c r="K39" i="39"/>
  <c r="K18" i="39"/>
  <c r="J8" i="39"/>
  <c r="K8" i="39" s="1"/>
  <c r="L8" i="39" s="1"/>
  <c r="K14" i="39"/>
  <c r="J12" i="39"/>
  <c r="P41" i="35"/>
  <c r="R41" i="35" s="1"/>
  <c r="I41" i="35"/>
  <c r="I39" i="35" s="1"/>
  <c r="H39" i="35"/>
  <c r="P38" i="35"/>
  <c r="R38" i="35" s="1"/>
  <c r="I38" i="35"/>
  <c r="I36" i="35" s="1"/>
  <c r="H36" i="35"/>
  <c r="R35" i="35"/>
  <c r="J35" i="35" s="1"/>
  <c r="P35" i="35"/>
  <c r="I35" i="35"/>
  <c r="P33" i="35"/>
  <c r="I33" i="35"/>
  <c r="H33" i="35"/>
  <c r="S32" i="35"/>
  <c r="R32" i="35"/>
  <c r="R30" i="35" s="1"/>
  <c r="P32" i="35"/>
  <c r="J32" i="35" s="1"/>
  <c r="I32" i="35"/>
  <c r="I30" i="35" s="1"/>
  <c r="S30" i="35"/>
  <c r="H30" i="35"/>
  <c r="S29" i="35"/>
  <c r="P29" i="35"/>
  <c r="K29" i="35"/>
  <c r="L29" i="35" s="1"/>
  <c r="L27" i="35" s="1"/>
  <c r="J29" i="35"/>
  <c r="I29" i="35"/>
  <c r="S27" i="35"/>
  <c r="R27" i="35"/>
  <c r="P27" i="35"/>
  <c r="J27" i="35"/>
  <c r="I27" i="35"/>
  <c r="H27" i="35"/>
  <c r="S26" i="35"/>
  <c r="S24" i="35" s="1"/>
  <c r="R26" i="35"/>
  <c r="R24" i="35" s="1"/>
  <c r="I26" i="35"/>
  <c r="I24" i="35" s="1"/>
  <c r="P24" i="35"/>
  <c r="H24" i="35"/>
  <c r="P23" i="35"/>
  <c r="R23" i="35" s="1"/>
  <c r="I23" i="35"/>
  <c r="I21" i="35" s="1"/>
  <c r="H21" i="35"/>
  <c r="S20" i="35"/>
  <c r="S18" i="35" s="1"/>
  <c r="R20" i="35"/>
  <c r="P20" i="35"/>
  <c r="K20" i="35"/>
  <c r="L20" i="35" s="1"/>
  <c r="L18" i="35" s="1"/>
  <c r="J20" i="35"/>
  <c r="I20" i="35"/>
  <c r="R18" i="35"/>
  <c r="P18" i="35"/>
  <c r="J18" i="35"/>
  <c r="I18" i="35"/>
  <c r="H18" i="35"/>
  <c r="S14" i="35"/>
  <c r="S12" i="35" s="1"/>
  <c r="R14" i="35"/>
  <c r="R12" i="35" s="1"/>
  <c r="P14" i="35"/>
  <c r="I14" i="35"/>
  <c r="P12" i="35"/>
  <c r="I12" i="35"/>
  <c r="H12" i="35"/>
  <c r="J11" i="35"/>
  <c r="K11" i="35" s="1"/>
  <c r="I11" i="35"/>
  <c r="S9" i="35"/>
  <c r="R9" i="35"/>
  <c r="P9" i="35"/>
  <c r="I9" i="35"/>
  <c r="H9" i="35"/>
  <c r="I8" i="35"/>
  <c r="D28" i="34"/>
  <c r="L8" i="23"/>
  <c r="K8" i="23"/>
  <c r="J8" i="23"/>
  <c r="R8" i="23"/>
  <c r="S8" i="23"/>
  <c r="P8" i="23"/>
  <c r="I8" i="23"/>
  <c r="L44" i="23"/>
  <c r="L42" i="23" s="1"/>
  <c r="K44" i="23"/>
  <c r="K42" i="23" s="1"/>
  <c r="I44" i="23"/>
  <c r="I42" i="23" s="1"/>
  <c r="J44" i="23"/>
  <c r="S44" i="23"/>
  <c r="S42" i="23" s="1"/>
  <c r="R44" i="23"/>
  <c r="R42" i="23" s="1"/>
  <c r="P44" i="23"/>
  <c r="P42" i="23" s="1"/>
  <c r="L32" i="23"/>
  <c r="K32" i="23"/>
  <c r="K30" i="23" s="1"/>
  <c r="I32" i="23"/>
  <c r="I30" i="23" s="1"/>
  <c r="J32" i="23"/>
  <c r="S32" i="23"/>
  <c r="S30" i="23" s="1"/>
  <c r="R32" i="23"/>
  <c r="R30" i="23" s="1"/>
  <c r="J42" i="23"/>
  <c r="H42" i="23"/>
  <c r="P30" i="23"/>
  <c r="L30" i="23"/>
  <c r="J30" i="23"/>
  <c r="H30" i="23"/>
  <c r="S27" i="23"/>
  <c r="R27" i="23"/>
  <c r="P27" i="23"/>
  <c r="L27" i="23"/>
  <c r="K27" i="23"/>
  <c r="J27" i="23"/>
  <c r="I27" i="23"/>
  <c r="H27" i="23"/>
  <c r="S18" i="23"/>
  <c r="R18" i="23"/>
  <c r="P18" i="23"/>
  <c r="L18" i="23"/>
  <c r="K18" i="23"/>
  <c r="J18" i="23"/>
  <c r="I18" i="23"/>
  <c r="H18" i="23"/>
  <c r="L20" i="23"/>
  <c r="K20" i="23"/>
  <c r="I20" i="23"/>
  <c r="J20" i="23"/>
  <c r="J29" i="23"/>
  <c r="L14" i="39" l="1"/>
  <c r="L12" i="39" s="1"/>
  <c r="K12" i="39"/>
  <c r="S23" i="35"/>
  <c r="S21" i="35" s="1"/>
  <c r="R21" i="35"/>
  <c r="J23" i="35"/>
  <c r="K32" i="35"/>
  <c r="J30" i="35"/>
  <c r="K35" i="35"/>
  <c r="J33" i="35"/>
  <c r="L11" i="35"/>
  <c r="L9" i="35" s="1"/>
  <c r="K9" i="35"/>
  <c r="J38" i="35"/>
  <c r="R36" i="35"/>
  <c r="S38" i="35"/>
  <c r="S36" i="35" s="1"/>
  <c r="S41" i="35"/>
  <c r="S39" i="35" s="1"/>
  <c r="R39" i="35"/>
  <c r="J41" i="35"/>
  <c r="J14" i="35"/>
  <c r="J9" i="35"/>
  <c r="K18" i="35"/>
  <c r="J26" i="35"/>
  <c r="K27" i="35"/>
  <c r="P30" i="35"/>
  <c r="R33" i="35"/>
  <c r="R8" i="35" s="1"/>
  <c r="S35" i="35"/>
  <c r="S33" i="35" s="1"/>
  <c r="S8" i="35" s="1"/>
  <c r="P21" i="35"/>
  <c r="P39" i="35"/>
  <c r="P36" i="35"/>
  <c r="D36" i="20"/>
  <c r="D28" i="20"/>
  <c r="L8" i="21"/>
  <c r="K8" i="21"/>
  <c r="I8" i="21"/>
  <c r="J8" i="21"/>
  <c r="R8" i="21"/>
  <c r="P8" i="21"/>
  <c r="L41" i="21"/>
  <c r="K41" i="21"/>
  <c r="K39" i="21" s="1"/>
  <c r="I41" i="21"/>
  <c r="I39" i="21" s="1"/>
  <c r="L38" i="21"/>
  <c r="L36" i="21" s="1"/>
  <c r="K38" i="21"/>
  <c r="I38" i="21"/>
  <c r="L35" i="21"/>
  <c r="K35" i="21"/>
  <c r="I35" i="21"/>
  <c r="I33" i="21" s="1"/>
  <c r="L32" i="21"/>
  <c r="L30" i="21" s="1"/>
  <c r="K32" i="21"/>
  <c r="K30" i="21" s="1"/>
  <c r="I32" i="21"/>
  <c r="I30" i="21" s="1"/>
  <c r="L29" i="21"/>
  <c r="L27" i="21" s="1"/>
  <c r="K29" i="21"/>
  <c r="K27" i="21" s="1"/>
  <c r="S29" i="21"/>
  <c r="S27" i="21" s="1"/>
  <c r="I29" i="21"/>
  <c r="I27" i="21" s="1"/>
  <c r="L26" i="21"/>
  <c r="L24" i="21" s="1"/>
  <c r="K26" i="21"/>
  <c r="K24" i="21" s="1"/>
  <c r="I26" i="21"/>
  <c r="I24" i="21" s="1"/>
  <c r="L23" i="21"/>
  <c r="L21" i="21" s="1"/>
  <c r="K23" i="21"/>
  <c r="K21" i="21" s="1"/>
  <c r="I23" i="21"/>
  <c r="L20" i="21"/>
  <c r="K20" i="21"/>
  <c r="I20" i="21"/>
  <c r="I18" i="21" s="1"/>
  <c r="L14" i="21"/>
  <c r="L12" i="21" s="1"/>
  <c r="K14" i="21"/>
  <c r="K12" i="21" s="1"/>
  <c r="S14" i="21"/>
  <c r="R14" i="21"/>
  <c r="I14" i="21"/>
  <c r="J41" i="21"/>
  <c r="J39" i="21" s="1"/>
  <c r="S39" i="21"/>
  <c r="R39" i="21"/>
  <c r="P39" i="21"/>
  <c r="L39" i="21"/>
  <c r="H39" i="21"/>
  <c r="S36" i="21"/>
  <c r="R36" i="21"/>
  <c r="P36" i="21"/>
  <c r="K36" i="21"/>
  <c r="J36" i="21"/>
  <c r="I36" i="21"/>
  <c r="H36" i="21"/>
  <c r="S33" i="21"/>
  <c r="R33" i="21"/>
  <c r="P33" i="21"/>
  <c r="L33" i="21"/>
  <c r="K33" i="21"/>
  <c r="J33" i="21"/>
  <c r="H33" i="21"/>
  <c r="S30" i="21"/>
  <c r="R30" i="21"/>
  <c r="P30" i="21"/>
  <c r="J30" i="21"/>
  <c r="H30" i="21"/>
  <c r="R27" i="21"/>
  <c r="P27" i="21"/>
  <c r="H27" i="21"/>
  <c r="S24" i="21"/>
  <c r="S8" i="21" s="1"/>
  <c r="R24" i="21"/>
  <c r="P24" i="21"/>
  <c r="J24" i="21"/>
  <c r="H24" i="21"/>
  <c r="S21" i="21"/>
  <c r="R21" i="21"/>
  <c r="P21" i="21"/>
  <c r="J21" i="21"/>
  <c r="I21" i="21"/>
  <c r="H21" i="21"/>
  <c r="S18" i="21"/>
  <c r="R18" i="21"/>
  <c r="P18" i="21"/>
  <c r="L18" i="21"/>
  <c r="K18" i="21"/>
  <c r="J18" i="21"/>
  <c r="H18" i="21"/>
  <c r="S15" i="21"/>
  <c r="R15" i="21"/>
  <c r="P15" i="21"/>
  <c r="L15" i="21"/>
  <c r="K15" i="21"/>
  <c r="I15" i="21"/>
  <c r="H15" i="21"/>
  <c r="S12" i="21"/>
  <c r="R12" i="21"/>
  <c r="P12" i="21"/>
  <c r="I12" i="21"/>
  <c r="H12" i="21"/>
  <c r="H9" i="21"/>
  <c r="S9" i="21"/>
  <c r="R9" i="21"/>
  <c r="P9" i="21"/>
  <c r="L9" i="21"/>
  <c r="K9" i="21"/>
  <c r="J9" i="21"/>
  <c r="I9" i="21"/>
  <c r="L11" i="21"/>
  <c r="K11" i="21"/>
  <c r="I11" i="21"/>
  <c r="R42" i="19"/>
  <c r="R8" i="19" s="1"/>
  <c r="P42" i="19"/>
  <c r="P8" i="19" s="1"/>
  <c r="H8" i="19"/>
  <c r="I42" i="19"/>
  <c r="H42" i="19"/>
  <c r="I44" i="19"/>
  <c r="S44" i="19"/>
  <c r="S42" i="19" s="1"/>
  <c r="S8" i="19" s="1"/>
  <c r="P44" i="19"/>
  <c r="S39" i="19"/>
  <c r="R39" i="19"/>
  <c r="P39" i="19"/>
  <c r="L39" i="19"/>
  <c r="K39" i="19"/>
  <c r="J39" i="19"/>
  <c r="I39" i="19"/>
  <c r="H39" i="19"/>
  <c r="J41" i="19"/>
  <c r="L41" i="19"/>
  <c r="K41" i="19"/>
  <c r="I41" i="19"/>
  <c r="S41" i="19"/>
  <c r="R41" i="19"/>
  <c r="D28" i="16"/>
  <c r="L8" i="17"/>
  <c r="K8" i="17"/>
  <c r="J8" i="17"/>
  <c r="R8" i="17"/>
  <c r="S8" i="17"/>
  <c r="P8" i="17"/>
  <c r="S44" i="17"/>
  <c r="S42" i="17" s="1"/>
  <c r="R44" i="17"/>
  <c r="R42" i="17" s="1"/>
  <c r="P44" i="17"/>
  <c r="P42" i="17" s="1"/>
  <c r="L38" i="17"/>
  <c r="K38" i="17"/>
  <c r="K36" i="17" s="1"/>
  <c r="I38" i="17"/>
  <c r="I36" i="17" s="1"/>
  <c r="S38" i="17"/>
  <c r="R38" i="17"/>
  <c r="P38" i="17"/>
  <c r="P36" i="17" s="1"/>
  <c r="S35" i="17"/>
  <c r="R35" i="17"/>
  <c r="P35" i="17"/>
  <c r="J35" i="17"/>
  <c r="K35" i="17" s="1"/>
  <c r="I35" i="17"/>
  <c r="S33" i="17"/>
  <c r="R33" i="17"/>
  <c r="P33" i="17"/>
  <c r="J33" i="17"/>
  <c r="I33" i="17"/>
  <c r="H33" i="17"/>
  <c r="L32" i="17"/>
  <c r="L30" i="17" s="1"/>
  <c r="K32" i="17"/>
  <c r="I32" i="17"/>
  <c r="I30" i="17" s="1"/>
  <c r="S32" i="17"/>
  <c r="R32" i="17"/>
  <c r="P32" i="17"/>
  <c r="R30" i="17"/>
  <c r="P30" i="17"/>
  <c r="S26" i="17"/>
  <c r="R26" i="17"/>
  <c r="S24" i="17" s="1"/>
  <c r="P26" i="17"/>
  <c r="P24" i="17" s="1"/>
  <c r="L29" i="17"/>
  <c r="L27" i="17" s="1"/>
  <c r="K29" i="17"/>
  <c r="I29" i="17"/>
  <c r="I27" i="17" s="1"/>
  <c r="S29" i="17"/>
  <c r="R29" i="17"/>
  <c r="P29" i="17"/>
  <c r="L23" i="17"/>
  <c r="L21" i="17" s="1"/>
  <c r="K23" i="17"/>
  <c r="K21" i="17" s="1"/>
  <c r="I23" i="17"/>
  <c r="I26" i="17"/>
  <c r="S23" i="17"/>
  <c r="S21" i="17" s="1"/>
  <c r="P21" i="17"/>
  <c r="I21" i="17"/>
  <c r="H21" i="17"/>
  <c r="S14" i="17"/>
  <c r="S12" i="17" s="1"/>
  <c r="J14" i="17"/>
  <c r="I14" i="17"/>
  <c r="I12" i="17" s="1"/>
  <c r="R12" i="17"/>
  <c r="H12" i="17"/>
  <c r="L11" i="17"/>
  <c r="L9" i="17" s="1"/>
  <c r="K11" i="17"/>
  <c r="K9" i="17" s="1"/>
  <c r="I11" i="17"/>
  <c r="I9" i="17" s="1"/>
  <c r="H9" i="17"/>
  <c r="S11" i="17"/>
  <c r="S9" i="17" s="1"/>
  <c r="R11" i="17"/>
  <c r="P11" i="17"/>
  <c r="L42" i="17"/>
  <c r="K42" i="17"/>
  <c r="I42" i="17"/>
  <c r="H42" i="17"/>
  <c r="S36" i="17"/>
  <c r="R36" i="17"/>
  <c r="L36" i="17"/>
  <c r="H36" i="17"/>
  <c r="S30" i="17"/>
  <c r="K30" i="17"/>
  <c r="H30" i="17"/>
  <c r="S27" i="17"/>
  <c r="R27" i="17"/>
  <c r="P27" i="17"/>
  <c r="K27" i="17"/>
  <c r="H27" i="17"/>
  <c r="I24" i="17"/>
  <c r="H24" i="17"/>
  <c r="S18" i="17"/>
  <c r="R18" i="17"/>
  <c r="P18" i="17"/>
  <c r="I18" i="17"/>
  <c r="J18" i="17"/>
  <c r="K18" i="17"/>
  <c r="L18" i="17"/>
  <c r="H18" i="17"/>
  <c r="S20" i="17"/>
  <c r="R20" i="17"/>
  <c r="P20" i="17"/>
  <c r="D28" i="13"/>
  <c r="R8" i="14"/>
  <c r="J11" i="8"/>
  <c r="J32" i="14"/>
  <c r="K32" i="14" s="1"/>
  <c r="I32" i="14"/>
  <c r="I30" i="14" s="1"/>
  <c r="H30" i="14"/>
  <c r="J20" i="14"/>
  <c r="K20" i="14" s="1"/>
  <c r="I20" i="14"/>
  <c r="I18" i="14"/>
  <c r="H18" i="14"/>
  <c r="J17" i="14"/>
  <c r="J15" i="14" s="1"/>
  <c r="I17" i="14"/>
  <c r="I15" i="14" s="1"/>
  <c r="H15" i="14"/>
  <c r="I14" i="14"/>
  <c r="I12" i="14" s="1"/>
  <c r="S20" i="14"/>
  <c r="S18" i="14" s="1"/>
  <c r="R20" i="14"/>
  <c r="R18" i="14" s="1"/>
  <c r="S30" i="14"/>
  <c r="R30" i="14"/>
  <c r="P30" i="14"/>
  <c r="P18" i="14"/>
  <c r="S15" i="14"/>
  <c r="R15" i="14"/>
  <c r="P15" i="14"/>
  <c r="S12" i="14"/>
  <c r="R12" i="14"/>
  <c r="P12" i="14"/>
  <c r="H12" i="14"/>
  <c r="I11" i="14"/>
  <c r="I9" i="14" s="1"/>
  <c r="H9" i="14"/>
  <c r="S9" i="14"/>
  <c r="S8" i="14" s="1"/>
  <c r="R9" i="14"/>
  <c r="P9" i="14"/>
  <c r="P8" i="14" s="1"/>
  <c r="D29" i="11"/>
  <c r="S18" i="12"/>
  <c r="R18" i="12"/>
  <c r="P18" i="12"/>
  <c r="S42" i="12"/>
  <c r="S8" i="12" s="1"/>
  <c r="R42" i="12"/>
  <c r="R8" i="12" s="1"/>
  <c r="P42" i="12"/>
  <c r="P8" i="12" s="1"/>
  <c r="S39" i="12"/>
  <c r="R39" i="12"/>
  <c r="P39" i="12"/>
  <c r="S33" i="12"/>
  <c r="R33" i="12"/>
  <c r="P33" i="12"/>
  <c r="S30" i="12"/>
  <c r="R30" i="12"/>
  <c r="P30" i="12"/>
  <c r="S24" i="12"/>
  <c r="R24" i="12"/>
  <c r="P24" i="12"/>
  <c r="S9" i="12"/>
  <c r="R9" i="12"/>
  <c r="P9" i="12"/>
  <c r="K44" i="12"/>
  <c r="L44" i="12" s="1"/>
  <c r="L42" i="12" s="1"/>
  <c r="I44" i="12"/>
  <c r="J42" i="12"/>
  <c r="I42" i="12"/>
  <c r="H42" i="12"/>
  <c r="K41" i="12"/>
  <c r="L41" i="12" s="1"/>
  <c r="L39" i="12" s="1"/>
  <c r="I41" i="12"/>
  <c r="J39" i="12"/>
  <c r="I39" i="12"/>
  <c r="H39" i="12"/>
  <c r="K35" i="12"/>
  <c r="L35" i="12" s="1"/>
  <c r="L33" i="12" s="1"/>
  <c r="I35" i="12"/>
  <c r="K33" i="12"/>
  <c r="J33" i="12"/>
  <c r="I33" i="12"/>
  <c r="H33" i="12"/>
  <c r="K32" i="12"/>
  <c r="L32" i="12" s="1"/>
  <c r="L30" i="12" s="1"/>
  <c r="I32" i="12"/>
  <c r="J30" i="12"/>
  <c r="I30" i="12"/>
  <c r="H30" i="12"/>
  <c r="K26" i="12"/>
  <c r="L26" i="12" s="1"/>
  <c r="L24" i="12" s="1"/>
  <c r="I26" i="12"/>
  <c r="I24" i="12" s="1"/>
  <c r="J24" i="12"/>
  <c r="H24" i="12"/>
  <c r="K20" i="12"/>
  <c r="L20" i="12" s="1"/>
  <c r="L18" i="12" s="1"/>
  <c r="I20" i="12"/>
  <c r="J18" i="12"/>
  <c r="I18" i="12"/>
  <c r="H18" i="12"/>
  <c r="J9" i="12"/>
  <c r="L9" i="12"/>
  <c r="K9" i="12"/>
  <c r="I9" i="12"/>
  <c r="H9" i="12"/>
  <c r="L11" i="12"/>
  <c r="K11" i="12"/>
  <c r="I11" i="12"/>
  <c r="D39" i="9"/>
  <c r="D31" i="9"/>
  <c r="P8" i="10"/>
  <c r="L41" i="10"/>
  <c r="K41" i="10"/>
  <c r="I41" i="10"/>
  <c r="L35" i="10"/>
  <c r="K35" i="10"/>
  <c r="I35" i="10"/>
  <c r="L32" i="10"/>
  <c r="K32" i="10"/>
  <c r="I32" i="10"/>
  <c r="L26" i="10"/>
  <c r="K26" i="10"/>
  <c r="I26" i="10"/>
  <c r="L23" i="10"/>
  <c r="K23" i="10"/>
  <c r="I23" i="10"/>
  <c r="L20" i="14" l="1"/>
  <c r="L18" i="14" s="1"/>
  <c r="K18" i="14"/>
  <c r="J18" i="14"/>
  <c r="J30" i="14"/>
  <c r="K23" i="35"/>
  <c r="J21" i="35"/>
  <c r="L32" i="35"/>
  <c r="L30" i="35" s="1"/>
  <c r="K30" i="35"/>
  <c r="P8" i="35"/>
  <c r="J8" i="35" s="1"/>
  <c r="K8" i="35" s="1"/>
  <c r="L8" i="35" s="1"/>
  <c r="K14" i="35"/>
  <c r="J12" i="35"/>
  <c r="J36" i="35"/>
  <c r="K38" i="35"/>
  <c r="L35" i="35"/>
  <c r="L33" i="35" s="1"/>
  <c r="K33" i="35"/>
  <c r="K26" i="35"/>
  <c r="J24" i="35"/>
  <c r="K41" i="35"/>
  <c r="J39" i="35"/>
  <c r="K33" i="17"/>
  <c r="L35" i="17"/>
  <c r="L33" i="17" s="1"/>
  <c r="R24" i="17"/>
  <c r="R23" i="17"/>
  <c r="K14" i="17"/>
  <c r="J12" i="17"/>
  <c r="P12" i="17"/>
  <c r="P9" i="17"/>
  <c r="L32" i="14"/>
  <c r="L30" i="14" s="1"/>
  <c r="K30" i="14"/>
  <c r="K17" i="14"/>
  <c r="K42" i="12"/>
  <c r="K39" i="12"/>
  <c r="K30" i="12"/>
  <c r="K24" i="12"/>
  <c r="K18" i="12"/>
  <c r="K11" i="8"/>
  <c r="J23" i="10"/>
  <c r="K14" i="10"/>
  <c r="S39" i="10"/>
  <c r="R39" i="10"/>
  <c r="P39" i="10"/>
  <c r="S33" i="10"/>
  <c r="R33" i="10"/>
  <c r="P33" i="10"/>
  <c r="S30" i="10"/>
  <c r="R30" i="10"/>
  <c r="P30" i="10"/>
  <c r="S27" i="10"/>
  <c r="R27" i="10"/>
  <c r="P27" i="10"/>
  <c r="S24" i="10"/>
  <c r="R24" i="10"/>
  <c r="P24" i="10"/>
  <c r="S21" i="10"/>
  <c r="R21" i="10"/>
  <c r="P21" i="10"/>
  <c r="S12" i="10"/>
  <c r="R12" i="10"/>
  <c r="P12" i="10"/>
  <c r="R8" i="10"/>
  <c r="J8" i="10" s="1"/>
  <c r="K8" i="10" s="1"/>
  <c r="L8" i="10" s="1"/>
  <c r="L39" i="10"/>
  <c r="K39" i="10"/>
  <c r="J39" i="10"/>
  <c r="I39" i="10"/>
  <c r="H39" i="10"/>
  <c r="L33" i="10"/>
  <c r="K33" i="10"/>
  <c r="J33" i="10"/>
  <c r="I33" i="10"/>
  <c r="H33" i="10"/>
  <c r="L30" i="10"/>
  <c r="K30" i="10"/>
  <c r="J30" i="10"/>
  <c r="I30" i="10"/>
  <c r="H30" i="10"/>
  <c r="L27" i="10"/>
  <c r="K27" i="10"/>
  <c r="J27" i="10"/>
  <c r="I27" i="10"/>
  <c r="H27" i="10"/>
  <c r="H24" i="10"/>
  <c r="I24" i="10"/>
  <c r="K24" i="10"/>
  <c r="L24" i="10"/>
  <c r="J21" i="10"/>
  <c r="L21" i="10"/>
  <c r="K21" i="10"/>
  <c r="I21" i="10"/>
  <c r="H21" i="10"/>
  <c r="I12" i="10"/>
  <c r="J12" i="10"/>
  <c r="K12" i="10"/>
  <c r="L12" i="10"/>
  <c r="H12" i="10"/>
  <c r="L14" i="10"/>
  <c r="I14" i="10"/>
  <c r="D36" i="7"/>
  <c r="D28" i="7"/>
  <c r="I50" i="8"/>
  <c r="I48" i="8" s="1"/>
  <c r="S50" i="8"/>
  <c r="S48" i="8" s="1"/>
  <c r="K47" i="8"/>
  <c r="K45" i="8" s="1"/>
  <c r="I47" i="8"/>
  <c r="I45" i="8" s="1"/>
  <c r="P47" i="8"/>
  <c r="P45" i="8" s="1"/>
  <c r="R44" i="8"/>
  <c r="R42" i="8" s="1"/>
  <c r="P44" i="8"/>
  <c r="R41" i="8"/>
  <c r="R39" i="8" s="1"/>
  <c r="P41" i="8"/>
  <c r="P39" i="8" s="1"/>
  <c r="P38" i="8"/>
  <c r="I38" i="8"/>
  <c r="I36" i="8" s="1"/>
  <c r="R38" i="8"/>
  <c r="R36" i="8" s="1"/>
  <c r="I35" i="8"/>
  <c r="I33" i="8" s="1"/>
  <c r="P35" i="8"/>
  <c r="P33" i="8" s="1"/>
  <c r="I32" i="8"/>
  <c r="P32" i="8"/>
  <c r="R32" i="8" s="1"/>
  <c r="I29" i="8"/>
  <c r="R29" i="8"/>
  <c r="R27" i="8" s="1"/>
  <c r="P29" i="8"/>
  <c r="P27" i="8"/>
  <c r="I26" i="8"/>
  <c r="I24" i="8" s="1"/>
  <c r="S26" i="8"/>
  <c r="S24" i="8" s="1"/>
  <c r="R26" i="8"/>
  <c r="R24" i="8" s="1"/>
  <c r="P26" i="8"/>
  <c r="P24" i="8" s="1"/>
  <c r="I23" i="8"/>
  <c r="I21" i="8" s="1"/>
  <c r="P23" i="8"/>
  <c r="R23" i="8" s="1"/>
  <c r="P18" i="8"/>
  <c r="I20" i="8"/>
  <c r="I18" i="8" s="1"/>
  <c r="S20" i="8"/>
  <c r="R18" i="8"/>
  <c r="S17" i="8"/>
  <c r="S15" i="8" s="1"/>
  <c r="I17" i="8"/>
  <c r="I15" i="8" s="1"/>
  <c r="J14" i="8"/>
  <c r="S14" i="8"/>
  <c r="S12" i="8" s="1"/>
  <c r="I14" i="8"/>
  <c r="I12" i="8" s="1"/>
  <c r="S11" i="8"/>
  <c r="S9" i="8" s="1"/>
  <c r="H48" i="8"/>
  <c r="J45" i="8"/>
  <c r="H45" i="8"/>
  <c r="I42" i="8"/>
  <c r="H42" i="8"/>
  <c r="I39" i="8"/>
  <c r="H39" i="8"/>
  <c r="H36" i="8"/>
  <c r="H33" i="8"/>
  <c r="I30" i="8"/>
  <c r="H30" i="8"/>
  <c r="I27" i="8"/>
  <c r="H27" i="8"/>
  <c r="H24" i="8"/>
  <c r="H21" i="8"/>
  <c r="H18" i="8"/>
  <c r="H15" i="8"/>
  <c r="H12" i="8"/>
  <c r="H9" i="8"/>
  <c r="R48" i="8"/>
  <c r="P48" i="8"/>
  <c r="P42" i="8"/>
  <c r="P36" i="8"/>
  <c r="P30" i="8"/>
  <c r="P21" i="8"/>
  <c r="R15" i="8"/>
  <c r="P15" i="8"/>
  <c r="R12" i="8"/>
  <c r="P12" i="8"/>
  <c r="R9" i="8"/>
  <c r="P9" i="8"/>
  <c r="K9" i="8"/>
  <c r="L11" i="8"/>
  <c r="L9" i="8" s="1"/>
  <c r="I11" i="8"/>
  <c r="I9" i="8" s="1"/>
  <c r="R21" i="8" l="1"/>
  <c r="S23" i="8"/>
  <c r="S21" i="8" s="1"/>
  <c r="R30" i="8"/>
  <c r="S32" i="8"/>
  <c r="S30" i="8" s="1"/>
  <c r="R47" i="8"/>
  <c r="R35" i="8"/>
  <c r="L47" i="8"/>
  <c r="L45" i="8" s="1"/>
  <c r="S29" i="8"/>
  <c r="S27" i="8" s="1"/>
  <c r="S41" i="8"/>
  <c r="S39" i="8" s="1"/>
  <c r="S44" i="8"/>
  <c r="S42" i="8" s="1"/>
  <c r="K39" i="35"/>
  <c r="L41" i="35"/>
  <c r="L39" i="35" s="1"/>
  <c r="L14" i="35"/>
  <c r="L12" i="35" s="1"/>
  <c r="K12" i="35"/>
  <c r="L38" i="35"/>
  <c r="L36" i="35" s="1"/>
  <c r="K36" i="35"/>
  <c r="K21" i="35"/>
  <c r="L23" i="35"/>
  <c r="L21" i="35" s="1"/>
  <c r="L26" i="35"/>
  <c r="L24" i="35" s="1"/>
  <c r="K24" i="35"/>
  <c r="R21" i="17"/>
  <c r="J23" i="17"/>
  <c r="J21" i="17" s="1"/>
  <c r="K12" i="17"/>
  <c r="L14" i="17"/>
  <c r="L12" i="17" s="1"/>
  <c r="J11" i="17"/>
  <c r="J9" i="17" s="1"/>
  <c r="R9" i="17"/>
  <c r="L17" i="14"/>
  <c r="L15" i="14" s="1"/>
  <c r="K15" i="14"/>
  <c r="S8" i="10"/>
  <c r="S38" i="8"/>
  <c r="S36" i="8" s="1"/>
  <c r="S18" i="8"/>
  <c r="P8" i="8"/>
  <c r="J9" i="8"/>
  <c r="R33" i="8" l="1"/>
  <c r="S35" i="8"/>
  <c r="S33" i="8" s="1"/>
  <c r="S8" i="8" s="1"/>
  <c r="R45" i="8"/>
  <c r="S47" i="8"/>
  <c r="S45" i="8" s="1"/>
  <c r="P32" i="2"/>
  <c r="S32" i="2" s="1"/>
  <c r="H29" i="2"/>
  <c r="R26" i="2"/>
  <c r="S26" i="2" s="1"/>
  <c r="R23" i="2"/>
  <c r="S23" i="2" s="1"/>
  <c r="J20" i="2"/>
  <c r="H20" i="2"/>
  <c r="S20" i="2"/>
  <c r="R20" i="2"/>
  <c r="R8" i="8" l="1"/>
  <c r="J8" i="8" s="1"/>
  <c r="K8" i="8" s="1"/>
  <c r="L8" i="8" s="1"/>
  <c r="R32" i="2"/>
  <c r="S33" i="2"/>
  <c r="R33" i="2"/>
  <c r="P33" i="2"/>
  <c r="J33" i="2"/>
  <c r="H33" i="2"/>
  <c r="S30" i="2"/>
  <c r="R30" i="2"/>
  <c r="P30" i="2"/>
  <c r="J30" i="2"/>
  <c r="H30" i="2"/>
  <c r="S27" i="2"/>
  <c r="R27" i="2"/>
  <c r="P27" i="2"/>
  <c r="H27" i="2"/>
  <c r="S24" i="2"/>
  <c r="R24" i="2"/>
  <c r="P24" i="2"/>
  <c r="J24" i="2"/>
  <c r="H24" i="2"/>
  <c r="S21" i="2"/>
  <c r="R21" i="2"/>
  <c r="P21" i="2"/>
  <c r="J21" i="2"/>
  <c r="H21" i="2"/>
  <c r="S18" i="2"/>
  <c r="R18" i="2"/>
  <c r="P18" i="2"/>
  <c r="J18" i="2"/>
  <c r="H18" i="2"/>
  <c r="S15" i="2"/>
  <c r="R15" i="2"/>
  <c r="P15" i="2"/>
  <c r="J15" i="2"/>
  <c r="H15" i="2"/>
  <c r="P12" i="2"/>
  <c r="R12" i="2"/>
  <c r="S12" i="2"/>
  <c r="K12" i="2"/>
  <c r="J12" i="2"/>
  <c r="H12" i="2"/>
  <c r="R9" i="2"/>
  <c r="P9" i="2"/>
  <c r="H9" i="2"/>
  <c r="L35" i="2"/>
  <c r="L33" i="2" s="1"/>
  <c r="K35" i="2"/>
  <c r="K33" i="2" s="1"/>
  <c r="I35" i="2"/>
  <c r="I33" i="2" s="1"/>
  <c r="L32" i="2"/>
  <c r="L30" i="2" s="1"/>
  <c r="K32" i="2"/>
  <c r="K30" i="2" s="1"/>
  <c r="I32" i="2"/>
  <c r="I30" i="2" s="1"/>
  <c r="I29" i="2"/>
  <c r="L26" i="2"/>
  <c r="L24" i="2" s="1"/>
  <c r="K26" i="2"/>
  <c r="K24" i="2" s="1"/>
  <c r="I26" i="2"/>
  <c r="I24" i="2" s="1"/>
  <c r="L23" i="2"/>
  <c r="L21" i="2" s="1"/>
  <c r="K23" i="2"/>
  <c r="K21" i="2" s="1"/>
  <c r="I23" i="2"/>
  <c r="I21" i="2" s="1"/>
  <c r="L20" i="2"/>
  <c r="L18" i="2" s="1"/>
  <c r="K20" i="2"/>
  <c r="K18" i="2" s="1"/>
  <c r="I20" i="2"/>
  <c r="I18" i="2" s="1"/>
  <c r="L17" i="2"/>
  <c r="L15" i="2" s="1"/>
  <c r="K17" i="2"/>
  <c r="K15" i="2" s="1"/>
  <c r="I17" i="2"/>
  <c r="I15" i="2" s="1"/>
  <c r="L14" i="2"/>
  <c r="L12" i="2" s="1"/>
  <c r="K14" i="2"/>
  <c r="I14" i="2"/>
  <c r="I12" i="2" s="1"/>
  <c r="S11" i="2"/>
  <c r="S9" i="2" s="1"/>
  <c r="L11" i="2"/>
  <c r="L9" i="2" s="1"/>
  <c r="K11" i="2"/>
  <c r="K9" i="2" s="1"/>
  <c r="I11" i="2"/>
  <c r="I9" i="2" s="1"/>
  <c r="S8" i="2" l="1"/>
  <c r="I27" i="2"/>
  <c r="J29" i="2"/>
  <c r="R8" i="2"/>
  <c r="I8" i="2"/>
  <c r="H8" i="2"/>
  <c r="P8" i="2"/>
  <c r="J27" i="2" l="1"/>
  <c r="J8" i="2" s="1"/>
  <c r="L29" i="2"/>
  <c r="L27" i="2" s="1"/>
  <c r="L8" i="2" s="1"/>
  <c r="K29" i="2"/>
  <c r="K27" i="2" s="1"/>
  <c r="K8" i="2" s="1"/>
  <c r="D28" i="30"/>
  <c r="D43" i="26" l="1"/>
  <c r="D28" i="22"/>
  <c r="J38" i="21"/>
  <c r="J35" i="21"/>
  <c r="J32" i="21"/>
  <c r="J29" i="21"/>
  <c r="J27" i="21" s="1"/>
  <c r="J26" i="21"/>
  <c r="J23" i="21"/>
  <c r="J20" i="21"/>
  <c r="J17" i="21"/>
  <c r="J15" i="21" s="1"/>
  <c r="J14" i="21"/>
  <c r="J12" i="21" s="1"/>
  <c r="J11" i="21"/>
  <c r="J44" i="19" l="1"/>
  <c r="D28" i="18"/>
  <c r="J26" i="17"/>
  <c r="J20" i="17"/>
  <c r="J44" i="17"/>
  <c r="J42" i="17" s="1"/>
  <c r="J38" i="17"/>
  <c r="J36" i="17" s="1"/>
  <c r="J32" i="17"/>
  <c r="J30" i="17" s="1"/>
  <c r="J29" i="17"/>
  <c r="J27" i="17" s="1"/>
  <c r="J14" i="14"/>
  <c r="J11" i="14"/>
  <c r="J32" i="10"/>
  <c r="J41" i="10"/>
  <c r="J35" i="10"/>
  <c r="J29" i="10"/>
  <c r="J26" i="10"/>
  <c r="J24" i="10" s="1"/>
  <c r="J14" i="10"/>
  <c r="J50" i="8"/>
  <c r="J44" i="8"/>
  <c r="J41" i="8"/>
  <c r="J38" i="8"/>
  <c r="J35" i="8"/>
  <c r="J32" i="8"/>
  <c r="J29" i="8"/>
  <c r="J26" i="8"/>
  <c r="J23" i="8"/>
  <c r="J20" i="8"/>
  <c r="K20" i="8" s="1"/>
  <c r="L20" i="8" s="1"/>
  <c r="J17" i="8"/>
  <c r="D28" i="1"/>
  <c r="J24" i="8" l="1"/>
  <c r="K26" i="8"/>
  <c r="K24" i="8" s="1"/>
  <c r="L26" i="8"/>
  <c r="L24" i="8" s="1"/>
  <c r="J21" i="8"/>
  <c r="K23" i="8"/>
  <c r="J27" i="8"/>
  <c r="K29" i="8"/>
  <c r="K27" i="8" s="1"/>
  <c r="L29" i="8"/>
  <c r="L27" i="8" s="1"/>
  <c r="J30" i="8"/>
  <c r="K32" i="8"/>
  <c r="J33" i="8"/>
  <c r="K35" i="8"/>
  <c r="J39" i="8"/>
  <c r="L41" i="8"/>
  <c r="L39" i="8" s="1"/>
  <c r="K41" i="8"/>
  <c r="K39" i="8" s="1"/>
  <c r="J42" i="8"/>
  <c r="K44" i="8"/>
  <c r="J48" i="8"/>
  <c r="K50" i="8"/>
  <c r="J9" i="14"/>
  <c r="K11" i="14"/>
  <c r="K14" i="14"/>
  <c r="J12" i="14"/>
  <c r="J42" i="19"/>
  <c r="K44" i="19"/>
  <c r="J24" i="17"/>
  <c r="L26" i="17"/>
  <c r="L24" i="17" s="1"/>
  <c r="K26" i="17"/>
  <c r="K24" i="17" s="1"/>
  <c r="J36" i="8"/>
  <c r="K38" i="8"/>
  <c r="J18" i="8"/>
  <c r="J15" i="8"/>
  <c r="K17" i="8"/>
  <c r="K14" i="8"/>
  <c r="K12" i="8" s="1"/>
  <c r="J12" i="8"/>
  <c r="L14" i="8"/>
  <c r="L12" i="8" s="1"/>
  <c r="K21" i="8" l="1"/>
  <c r="L23" i="8"/>
  <c r="L21" i="8" s="1"/>
  <c r="K48" i="8"/>
  <c r="L50" i="8"/>
  <c r="L48" i="8" s="1"/>
  <c r="K33" i="8"/>
  <c r="L35" i="8"/>
  <c r="L33" i="8" s="1"/>
  <c r="K30" i="8"/>
  <c r="L32" i="8"/>
  <c r="L30" i="8" s="1"/>
  <c r="K42" i="8"/>
  <c r="L44" i="8"/>
  <c r="L42" i="8" s="1"/>
  <c r="L11" i="14"/>
  <c r="L9" i="14" s="1"/>
  <c r="K9" i="14"/>
  <c r="K12" i="14"/>
  <c r="L14" i="14"/>
  <c r="L12" i="14" s="1"/>
  <c r="K42" i="19"/>
  <c r="L44" i="19"/>
  <c r="L42" i="19" s="1"/>
  <c r="K36" i="8"/>
  <c r="L38" i="8"/>
  <c r="L36" i="8" s="1"/>
  <c r="L18" i="8"/>
  <c r="K18" i="8"/>
  <c r="K15" i="8"/>
  <c r="L17" i="8"/>
  <c r="L15" i="8" s="1"/>
</calcChain>
</file>

<file path=xl/sharedStrings.xml><?xml version="1.0" encoding="utf-8"?>
<sst xmlns="http://schemas.openxmlformats.org/spreadsheetml/2006/main" count="4458" uniqueCount="235">
  <si>
    <t>Сведения</t>
  </si>
  <si>
    <t>о мониторинге достижения результатов предоставления субсидии</t>
  </si>
  <si>
    <t>Наименование главного распорядителя</t>
  </si>
  <si>
    <t>Наименование субсидии</t>
  </si>
  <si>
    <t>Раздел I. Информация о достижении контрольных точек в целях</t>
  </si>
  <si>
    <t>достижения результатов предоставления субсидии</t>
  </si>
  <si>
    <t>Наименование данных</t>
  </si>
  <si>
    <t>Результат предоставления субсидии 1</t>
  </si>
  <si>
    <t>X</t>
  </si>
  <si>
    <t>достигнутые в отчетном периоде контрольные точки, в том числе:</t>
  </si>
  <si>
    <t>срок достижения которых наступает в отчетном периоде</t>
  </si>
  <si>
    <t>достигнутые с нарушением установленных сроков</t>
  </si>
  <si>
    <t>достигнутые до наступления срока</t>
  </si>
  <si>
    <t>достигнутые в периодах, предшествующих отчетному, контрольные точки</t>
  </si>
  <si>
    <t>недостигнутые контрольные точки, в том числе:</t>
  </si>
  <si>
    <t>срок достижения которых наступил в периодах, предшествующих отчетному</t>
  </si>
  <si>
    <t>контрольные точки, достижение которых запланировано в течение трех месяцев, следующих за отчетным периодом, в том числе:</t>
  </si>
  <si>
    <t>с отсутствием отклонений от плановых сроков их достижения</t>
  </si>
  <si>
    <t>с наличием отклонений от плановых сроков их достижения</t>
  </si>
  <si>
    <t>...</t>
  </si>
  <si>
    <t>________________________________</t>
  </si>
  <si>
    <r>
      <t>1</t>
    </r>
    <r>
      <rPr>
        <sz val="10"/>
        <rFont val="Times New Roman"/>
        <family val="1"/>
        <charset val="204"/>
      </rPr>
      <t xml:space="preserve"> Количество контрольных точек в графе 3 раздела I настоящего приложения:</t>
    </r>
  </si>
  <si>
    <t>по строке 1.1 в разрезе результатов предоставления субсидии рекомендуется формировать исходя из суммы количества контрольных точек, указанных в строках 1.1.1 - 1.1.3 в разрезе результатов предоставления субсидии;</t>
  </si>
  <si>
    <t>по строкам 1.1.1 - 1.1.3 показатели рекомендуется формировать исходя из количества контрольных точек, по которым дата фактического достижения, указанная в графе 11 раздела II настоящего приложения, соответствует отчетному периоду, отраженных в разрезе получателей субсидии;</t>
  </si>
  <si>
    <t>по строке 1.2 в разрезе результатов предоставления субсидии показатели рекомендуется формировать исходя из количества контрольных точек, по которым дата фактического достижения, указанная в графе 11 раздела II настоящего приложения, наступила в периодах, предшествующих отчетному, отраженных в разрезе получателей субсидии;</t>
  </si>
  <si>
    <t>по строке 1.3 в разрезе результатов предоставления субсидии рекомендуется формировать исходя из суммы количества контрольных точек, указанных в строках 1.3.1 - 1.3.2 в разрезе результатов предоставления субсидии;</t>
  </si>
  <si>
    <t>по строкам 1.3.1, 1.3.2 показатели рекомендуется формировать исходя из количества контрольных точек, по которым на конец отчетного периода в графе 11 раздела II настоящего приложения отсутствует информация о фактическом достижении, отраженных в разрезе получателей субсидии;</t>
  </si>
  <si>
    <t>по строке 1.4 в разрезе результатов предоставления субсидии рекомендуется формировать исходя из суммы количества контрольных точек, указанных в строках 1.4.1, 1.4.2 в разрезе результатов предоставления субсидии;</t>
  </si>
  <si>
    <t>по строке 1.4.1 показатели рекомендуется формировать исходя из количества контрольных точек, достижение которых запланировано в течение трех месяцев, следующих за отчетным периодом, по которым прогнозная дата, указанная в графе 11 раздела II настоящего приложения, соответствует или наступает ранее плановой даты, указанной в графе 10 раздела II настоящего приложения, отраженных в разрезе получателей субсидии;</t>
  </si>
  <si>
    <t>по строке 1.4.2 показатели рекомендуется формировать исходя из количества контрольных точек, достижение которых запланировано в течение трех месяцев, следующих за отчетным периодом, по которым прогнозная дата, указанная в графе 11 раздела II настоящего приложения, наступает позднее плановой даты, указанной в графе 10 раздела II настоящего приложения, отраженных в разрезе получателей субсидии.</t>
  </si>
  <si>
    <t>Раздел II. Информация о достижении результатов</t>
  </si>
  <si>
    <t>предоставления субсидии</t>
  </si>
  <si>
    <t xml:space="preserve">плановое </t>
  </si>
  <si>
    <t xml:space="preserve">фактическое </t>
  </si>
  <si>
    <t xml:space="preserve">прогнозное с начала текущего финансового года </t>
  </si>
  <si>
    <t xml:space="preserve">обязательств, руб. </t>
  </si>
  <si>
    <t xml:space="preserve">с даты заключения соглашения </t>
  </si>
  <si>
    <t xml:space="preserve">Результат предоставления субсидии: </t>
  </si>
  <si>
    <t xml:space="preserve">X </t>
  </si>
  <si>
    <t xml:space="preserve">Контрольная точка: </t>
  </si>
  <si>
    <r>
      <t>2</t>
    </r>
    <r>
      <rPr>
        <sz val="11"/>
        <rFont val="Times New Roman"/>
        <family val="1"/>
        <charset val="204"/>
      </rPr>
      <t xml:space="preserve">  Показатели раздела II настоящего приложения:</t>
    </r>
  </si>
  <si>
    <t>для строк «Результат предоставления субсидии»:</t>
  </si>
  <si>
    <t>в части граф 5-9, 12, 14, 15 сумма показателей указанных граф по строке «Результат предоставления субсидии» в разрезе получателей субсидии;</t>
  </si>
  <si>
    <t>в части графы 13 разница между размером субсидии, утвержденным при обосновании бюджетных ассигнований по соответствующей субсидии, и показателем графы 12;</t>
  </si>
  <si>
    <t xml:space="preserve">Получатель субсидии </t>
  </si>
  <si>
    <t xml:space="preserve">из них с начала текущего финансового года </t>
  </si>
  <si>
    <t xml:space="preserve">плановый </t>
  </si>
  <si>
    <t>денежных обязательств, руб.</t>
  </si>
  <si>
    <t xml:space="preserve">нераспреде-ленный, руб. </t>
  </si>
  <si>
    <t xml:space="preserve">фактический/ прогнозный </t>
  </si>
  <si>
    <t xml:space="preserve">Приложение </t>
  </si>
  <si>
    <r>
      <t xml:space="preserve">Количество </t>
    </r>
    <r>
      <rPr>
        <vertAlign val="superscript"/>
        <sz val="10"/>
        <rFont val="Times New Roman"/>
        <family val="1"/>
        <charset val="204"/>
      </rPr>
      <t>1</t>
    </r>
  </si>
  <si>
    <t xml:space="preserve">Периодичность: </t>
  </si>
  <si>
    <t>ежеквартально</t>
  </si>
  <si>
    <t>1.1.</t>
  </si>
  <si>
    <t>1.</t>
  </si>
  <si>
    <t>1.1.1.</t>
  </si>
  <si>
    <t>1.1.2.</t>
  </si>
  <si>
    <t>1.1.3.</t>
  </si>
  <si>
    <t>1.2.</t>
  </si>
  <si>
    <t>1.3.</t>
  </si>
  <si>
    <t>1.3.1.</t>
  </si>
  <si>
    <t>1.3.2.</t>
  </si>
  <si>
    <t>1.4.</t>
  </si>
  <si>
    <t>1.4.1.</t>
  </si>
  <si>
    <t>1.4.2.</t>
  </si>
  <si>
    <t>№ п/п</t>
  </si>
  <si>
    <t>для иных граф показатели заполняются в соответствии с показателями отчетов о реализации плана мероприятий по достижению результатов предоставления субсидий.</t>
  </si>
  <si>
    <t>Результат предоставления субсидии</t>
  </si>
  <si>
    <r>
      <t>Наименования результата предоставления субсидии, контрольной точки</t>
    </r>
    <r>
      <rPr>
        <vertAlign val="superscript"/>
        <sz val="11"/>
        <rFont val="Times New Roman"/>
        <family val="1"/>
        <charset val="204"/>
      </rPr>
      <t>2</t>
    </r>
  </si>
  <si>
    <r>
      <t>Тип результата предоставления субсидии, контрольной точки</t>
    </r>
    <r>
      <rPr>
        <vertAlign val="superscript"/>
        <sz val="11"/>
        <rFont val="Times New Roman"/>
        <family val="1"/>
        <charset val="204"/>
      </rPr>
      <t>2</t>
    </r>
  </si>
  <si>
    <r>
      <t>Значение результата предоставления субсидии, контрольной точки</t>
    </r>
    <r>
      <rPr>
        <vertAlign val="superscript"/>
        <sz val="11"/>
        <rFont val="Times New Roman"/>
        <family val="1"/>
        <charset val="204"/>
      </rPr>
      <t>2</t>
    </r>
  </si>
  <si>
    <r>
      <t>Срок достижения результата предоставления субсидии, контрольной точки</t>
    </r>
    <r>
      <rPr>
        <vertAlign val="superscript"/>
        <sz val="11"/>
        <rFont val="Times New Roman"/>
        <family val="1"/>
        <charset val="204"/>
      </rPr>
      <t>2</t>
    </r>
  </si>
  <si>
    <r>
      <t>Размер субсидии, подлежащей предоставлению в текущем финансовом году</t>
    </r>
    <r>
      <rPr>
        <vertAlign val="superscript"/>
        <sz val="11"/>
        <rFont val="Times New Roman"/>
        <family val="1"/>
        <charset val="204"/>
      </rPr>
      <t>2</t>
    </r>
  </si>
  <si>
    <r>
      <t>Объем обязательств, принятых в целях достижения результатов предоставления субсидии (недополученных доходов) в текущем финансовом году</t>
    </r>
    <r>
      <rPr>
        <vertAlign val="superscript"/>
        <sz val="11"/>
        <rFont val="Times New Roman"/>
        <family val="1"/>
        <charset val="204"/>
      </rPr>
      <t>2</t>
    </r>
  </si>
  <si>
    <r>
      <t>Единица измере-ния</t>
    </r>
    <r>
      <rPr>
        <vertAlign val="superscript"/>
        <sz val="11"/>
        <rFont val="Times New Roman"/>
        <family val="1"/>
        <charset val="204"/>
      </rPr>
      <t>2</t>
    </r>
  </si>
  <si>
    <t>распределен-ный по получателям субсидии, руб.</t>
  </si>
  <si>
    <t xml:space="preserve">к приказу Управления финансов </t>
  </si>
  <si>
    <t>администрации ЗАТО г. Североморск</t>
  </si>
  <si>
    <t>от 02.07.2025 № 120</t>
  </si>
  <si>
    <t>Управление образования ЗАТО г.Североморск</t>
  </si>
  <si>
    <t>Компенсация расходов на оплату стоимости проезда и провоза багажа при переезде лиц (работников), а также членов их семей, при заключении (расторжении) трудовых договоров (контрактов) с организациями, финансируемыми из местного бюджета</t>
  </si>
  <si>
    <t>МБОУ СОШ ЗАТО г.Североморск "Сош №2"</t>
  </si>
  <si>
    <t>человек</t>
  </si>
  <si>
    <t>выплаты осуществлены</t>
  </si>
  <si>
    <t>МБОУ СОШ ЗАТО г.Североморск "Сош №7"</t>
  </si>
  <si>
    <t>МБОУ СОШ ЗАТО г.Североморск "Лицей №1"</t>
  </si>
  <si>
    <t>МБОУ СОШ ЗАТО г.Североморск "Сош №11"</t>
  </si>
  <si>
    <t>МБОУ СОШ ЗАТО г.Североморск "Гимназия №1"</t>
  </si>
  <si>
    <t xml:space="preserve">                          (должность)                  (подпись)                      (расшифровка подписи)</t>
  </si>
  <si>
    <t xml:space="preserve">Врио начальника Управления     _______________    __________________                       </t>
  </si>
  <si>
    <t xml:space="preserve"> Ростовская И.Г.</t>
  </si>
  <si>
    <t xml:space="preserve"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 </t>
  </si>
  <si>
    <t>МБОУ СОШ ЗАТО г.Североморск "Сош №1"</t>
  </si>
  <si>
    <t>МБОУ ООШ ЗАТО г.Североморск "Сош №6"</t>
  </si>
  <si>
    <t>МБОУ СОШ ЗАТО г.Североморск "Сош №8"</t>
  </si>
  <si>
    <t>МБОУ СОШ ЗАТО г.Североморск "Сош №10"</t>
  </si>
  <si>
    <t>МБОУ СОШ ЗАТО г.Североморск "Сош №12"</t>
  </si>
  <si>
    <t>МБОУ ЗАТО г.Североморск "СШПД"</t>
  </si>
  <si>
    <t>%</t>
  </si>
  <si>
    <t>декабрь 2025г.</t>
  </si>
  <si>
    <t>МБУ ДО ЗАТО г.Североморск "ДДТ"</t>
  </si>
  <si>
    <t>МБУО "ЦБ"</t>
  </si>
  <si>
    <t>МБУО "КХЭО"</t>
  </si>
  <si>
    <t>Субсидия на ремонт и капитальный ремонт имущества муниципальных учреждений образования</t>
  </si>
  <si>
    <t>оказаны услуги, выполнены работы</t>
  </si>
  <si>
    <t>благоустройство территории, ремонт объектов недвижимого имущества</t>
  </si>
  <si>
    <t>Развитие кадрового потенциала системы дошкольного, общего и дополнительного образования</t>
  </si>
  <si>
    <t>выплата физическим лицам</t>
  </si>
  <si>
    <t>Организация и проведение оценки качества образования</t>
  </si>
  <si>
    <t>проведение образовательных мероприятий</t>
  </si>
  <si>
    <t>услуга оказана</t>
  </si>
  <si>
    <t>Выявление и поддержка молодых талантов</t>
  </si>
  <si>
    <t>оказание услуг</t>
  </si>
  <si>
    <t>Оказание услуг для выявления и поддержки молодых талантов</t>
  </si>
  <si>
    <t>Обновление содержания и технологий обучения, обеспечение предоставления образовательных услуг в соответствии с требованиями Федеральных государственных образовательных стандартов</t>
  </si>
  <si>
    <t>Обеспечение доступности объектов социальной инфраструктуры для инвалидов и других маломобильных групп</t>
  </si>
  <si>
    <t>приобретение товаров, работ, услуг</t>
  </si>
  <si>
    <t>приобретенные товары поставлены на баланс</t>
  </si>
  <si>
    <t>ед.</t>
  </si>
  <si>
    <t>Отдых и оздоровление детей за пределами Мурманской области</t>
  </si>
  <si>
    <t>услуга указана</t>
  </si>
  <si>
    <t>Софинансирование расходов на реализацию проектов в сфере школьного образовательного туризма для обучающихся 8-11 классов общеобразовательных организаций Мурманской области</t>
  </si>
  <si>
    <t>Расходы на выплаты работникам муниципальных учреждений денежной компенсации за все неиспользованные отпуска при прекращении или расторжении служебного контракта (трудового договора).</t>
  </si>
  <si>
    <t>выплата осуществлена</t>
  </si>
  <si>
    <t>Прочие мероприятия по поддержке местных инициатив</t>
  </si>
  <si>
    <t>Грант в форме субсидии из областного бюджета</t>
  </si>
  <si>
    <t>реализация мероприятий</t>
  </si>
  <si>
    <t>Преобразование пространств образовательных организаций в рамках проекта "Арктическая школа"</t>
  </si>
  <si>
    <t xml:space="preserve">мероприятие реализовано </t>
  </si>
  <si>
    <t>МБОУ ЗАТО г.Североморск "Сош №2"</t>
  </si>
  <si>
    <t>МБОУ ЗАТО г.Североморск "СОШ №2"</t>
  </si>
  <si>
    <t>МБОУ ЗАТО г.Североморск "СОШ №7"</t>
  </si>
  <si>
    <t>МБОУ ЗАТО г.Североморск "СОШ №11"</t>
  </si>
  <si>
    <t>МБОУ ЗАТО г.Североморск "Гимназия №1"</t>
  </si>
  <si>
    <t>МБУО ЦБ</t>
  </si>
  <si>
    <t>МБОУ ЗАТО г.Североморск "Сош №12"</t>
  </si>
  <si>
    <t>МБОУ  ЗАТО г.Североморск "Сош №10"</t>
  </si>
  <si>
    <t>МБОУ ЗАТО г.Североморск "Сош №8"</t>
  </si>
  <si>
    <t>МБОУ  ЗАТО г.Североморск "Сош №7"</t>
  </si>
  <si>
    <t>МБОУ  ЗАТО г.Североморск "ООШ №6"</t>
  </si>
  <si>
    <t>МБОУ  ЗАТО г.Североморск "СОШ №1"</t>
  </si>
  <si>
    <t>МБОУ  ЗАТО г.Североморск "СОШ №2"</t>
  </si>
  <si>
    <t>МБОУ  ЗАТО г.Североморск "Лицей №1"</t>
  </si>
  <si>
    <t>МБОУ ЗАТО г.Североморск "Сош №11"</t>
  </si>
  <si>
    <t>МБОУ ДОД ЗАТО г.Североморск "ДДТ"</t>
  </si>
  <si>
    <t>МБОУ ЗАТО г.Североморск "Сош №1"</t>
  </si>
  <si>
    <t>МБОУ ЗАТО г.Североморск "ООШ №6"</t>
  </si>
  <si>
    <t>МБОУ  ЗАТО г.Североморск "Сош №8"</t>
  </si>
  <si>
    <t>МБОУ  ЗАТО г.Североморск "Сош №11"</t>
  </si>
  <si>
    <t>МБОУ  ЗАТО г.Североморск "Сош №12"</t>
  </si>
  <si>
    <t>МБОУ  ЗАТО г.Североморск "Гимназия №1"</t>
  </si>
  <si>
    <t>МБОУ  ЗАТО г.Североморск "Сош №1"</t>
  </si>
  <si>
    <t>МБОУ  ЗАТО г.Североморск "Сош №2"</t>
  </si>
  <si>
    <t>МБОУ  ЗАТО г.Североморск "Сош №6"</t>
  </si>
  <si>
    <t>МБОУ ЗАТО г.Североморск "Сош №10"</t>
  </si>
  <si>
    <t>МБОУЗАТО г.Североморск "Сош №1"</t>
  </si>
  <si>
    <t>МБОУ ЗАТО г.Североморск "Сош №7"</t>
  </si>
  <si>
    <t>по состоянию на «01» января 2026 года</t>
  </si>
  <si>
    <t xml:space="preserve">Начальник Управления     _______________    __________________                       </t>
  </si>
  <si>
    <t xml:space="preserve">выплаты физическим лицам				</t>
  </si>
  <si>
    <t>Предоставлена компенсация расходов на оплату стоимости проезда и провоза багажа при переезде лиц (работников), а также членов их семей, при заключении (расторжении) трудовых договоров (контрактов) с организациями, финансируемыми из местного бюджета</t>
  </si>
  <si>
    <t>-</t>
  </si>
  <si>
    <t>Выплаты физическим лицам</t>
  </si>
  <si>
    <t>услуга оказана (работы выполнены)</t>
  </si>
  <si>
    <t xml:space="preserve">Предоставлена 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 </t>
  </si>
  <si>
    <t>Осуществлен ремонт и капитальный ремонт имущества муниципальных учреждений образования</t>
  </si>
  <si>
    <t>Обеспечены выплаты на развитие кадрового потенциала системы дошкольного, общего и дополнительного образования</t>
  </si>
  <si>
    <t xml:space="preserve">Начальника Управления     _______________    __________________                       </t>
  </si>
  <si>
    <t>Проведены мероприятия по организации и проведению оценки качества образования</t>
  </si>
  <si>
    <t>Проведены мероприятия по выявлению и поддержке молодых талантов</t>
  </si>
  <si>
    <t>Осуществлены обновление содержания и технологий обучения и обеспечение предоставления образовательных услуг в соответствии с требованиями Федеральных государственных образовательных стандартов</t>
  </si>
  <si>
    <t>Обеспечена финансовая поддержка  доступности объектов социальной инфраструктуры для инвалидов и других маломобильных групп</t>
  </si>
  <si>
    <t>Проведение массовых мероприятий</t>
  </si>
  <si>
    <t>Предоставлена финансовая поддержка муниципальным образованиям на организацию отдыха детей</t>
  </si>
  <si>
    <t>Проведены мероприятия по реализации проектов в сфере школьного образовательного туризма для обучающихся 8 - 11 классов общеобразовательных организаций Мурманской области</t>
  </si>
  <si>
    <t>Услуга оказана</t>
  </si>
  <si>
    <t>по состоянию на «01» января  2026 года</t>
  </si>
  <si>
    <t>выплаты физическим лицам</t>
  </si>
  <si>
    <t>Обеспечены выплаты работникам муниципальных учреждений денежной компенсации за все неиспользованные отпуска при прекращении или расторжении служебного контракта (трудового договора)</t>
  </si>
  <si>
    <t>Реализованы инициативные проекты в муниципальных образованиях Мурманской области</t>
  </si>
  <si>
    <t>оказание услуг (выполнение работ)</t>
  </si>
  <si>
    <t>Реализованы мероприятия по поддержке местных инициатив</t>
  </si>
  <si>
    <t>Выплата стипендий и премий одарённым детям и учащейся молодёжи ЗАТО г.Североморск, добившихся высоких результатов</t>
  </si>
  <si>
    <t>Обеспечены выплаты стипендий и премий одарённым детям и учащейся молодёжи ЗАТО г.Североморск, добившихся высоких результатов</t>
  </si>
  <si>
    <t xml:space="preserve">Выплаты физическим лицам			</t>
  </si>
  <si>
    <t>Выплаты осуществлены</t>
  </si>
  <si>
    <t>Софинансирование расходов на реализацию проектов по поддержке местных инициатив</t>
  </si>
  <si>
    <r>
      <t>«30»</t>
    </r>
    <r>
      <rPr>
        <u/>
        <sz val="11"/>
        <rFont val="Times New Roman"/>
        <family val="1"/>
        <charset val="204"/>
      </rPr>
      <t xml:space="preserve"> января </t>
    </r>
    <r>
      <rPr>
        <sz val="11"/>
        <rFont val="Times New Roman"/>
        <family val="1"/>
        <charset val="204"/>
      </rPr>
      <t>20</t>
    </r>
    <r>
      <rPr>
        <u/>
        <sz val="11"/>
        <rFont val="Times New Roman"/>
        <family val="1"/>
        <charset val="204"/>
      </rPr>
      <t>26</t>
    </r>
    <r>
      <rPr>
        <sz val="11"/>
        <rFont val="Times New Roman"/>
        <family val="1"/>
        <charset val="204"/>
      </rPr>
      <t xml:space="preserve"> года</t>
    </r>
  </si>
  <si>
    <r>
      <t>«30»</t>
    </r>
    <r>
      <rPr>
        <u/>
        <sz val="11"/>
        <rFont val="Times New Roman"/>
        <family val="1"/>
        <charset val="204"/>
      </rPr>
      <t xml:space="preserve"> января </t>
    </r>
    <r>
      <rPr>
        <sz val="11"/>
        <rFont val="Times New Roman"/>
        <family val="1"/>
        <charset val="204"/>
      </rPr>
      <t>20</t>
    </r>
    <r>
      <rPr>
        <u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>6года</t>
    </r>
  </si>
  <si>
    <r>
      <t>«30» января</t>
    </r>
    <r>
      <rPr>
        <u/>
        <sz val="11"/>
        <rFont val="Times New Roman"/>
        <family val="1"/>
        <charset val="204"/>
      </rPr>
      <t xml:space="preserve">  </t>
    </r>
    <r>
      <rPr>
        <sz val="11"/>
        <rFont val="Times New Roman"/>
        <family val="1"/>
        <charset val="204"/>
      </rPr>
      <t>20</t>
    </r>
    <r>
      <rPr>
        <u/>
        <sz val="11"/>
        <rFont val="Times New Roman"/>
        <family val="1"/>
        <charset val="204"/>
      </rPr>
      <t>26</t>
    </r>
    <r>
      <rPr>
        <sz val="11"/>
        <rFont val="Times New Roman"/>
        <family val="1"/>
        <charset val="204"/>
      </rPr>
      <t xml:space="preserve"> года</t>
    </r>
  </si>
  <si>
    <r>
      <t>«30»января</t>
    </r>
    <r>
      <rPr>
        <u/>
        <sz val="11"/>
        <rFont val="Times New Roman"/>
        <family val="1"/>
        <charset val="204"/>
      </rPr>
      <t xml:space="preserve">  </t>
    </r>
    <r>
      <rPr>
        <sz val="11"/>
        <rFont val="Times New Roman"/>
        <family val="1"/>
        <charset val="204"/>
      </rPr>
      <t>20</t>
    </r>
    <r>
      <rPr>
        <u/>
        <sz val="11"/>
        <rFont val="Times New Roman"/>
        <family val="1"/>
        <charset val="204"/>
      </rPr>
      <t xml:space="preserve">26 </t>
    </r>
    <r>
      <rPr>
        <sz val="11"/>
        <rFont val="Times New Roman"/>
        <family val="1"/>
        <charset val="204"/>
      </rPr>
      <t>года</t>
    </r>
  </si>
  <si>
    <r>
      <t>«30»января</t>
    </r>
    <r>
      <rPr>
        <u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20</t>
    </r>
    <r>
      <rPr>
        <u/>
        <sz val="11"/>
        <rFont val="Times New Roman"/>
        <family val="1"/>
        <charset val="204"/>
      </rPr>
      <t>26</t>
    </r>
    <r>
      <rPr>
        <sz val="11"/>
        <rFont val="Times New Roman"/>
        <family val="1"/>
        <charset val="204"/>
      </rPr>
      <t xml:space="preserve"> года</t>
    </r>
  </si>
  <si>
    <r>
      <t>«30» января 20</t>
    </r>
    <r>
      <rPr>
        <u/>
        <sz val="11"/>
        <rFont val="Times New Roman"/>
        <family val="1"/>
        <charset val="204"/>
      </rPr>
      <t>26</t>
    </r>
    <r>
      <rPr>
        <sz val="11"/>
        <rFont val="Times New Roman"/>
        <family val="1"/>
        <charset val="204"/>
      </rPr>
      <t xml:space="preserve"> года</t>
    </r>
  </si>
  <si>
    <r>
      <t>«30» января</t>
    </r>
    <r>
      <rPr>
        <u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20</t>
    </r>
    <r>
      <rPr>
        <u/>
        <sz val="11"/>
        <rFont val="Times New Roman"/>
        <family val="1"/>
        <charset val="204"/>
      </rPr>
      <t xml:space="preserve">26 </t>
    </r>
    <r>
      <rPr>
        <sz val="11"/>
        <rFont val="Times New Roman"/>
        <family val="1"/>
        <charset val="204"/>
      </rPr>
      <t>года</t>
    </r>
  </si>
  <si>
    <t>Приложение №4</t>
  </si>
  <si>
    <t>к Порядку проведения мониторинга достижения результатов предоставления субсидий, в том числе грантов в форме субсидий, юридическим лицам, в том числе бюджетным и автономным учреждениям, индивидуальным прдпринимателям, физическим лицам - производителям товаров, работ, услуг, утвержденному приказом Министерства финансов Российской Федерации от 27.04.2024 № 53н</t>
  </si>
  <si>
    <t>Информация</t>
  </si>
  <si>
    <t xml:space="preserve">по состоянию </t>
  </si>
  <si>
    <t>Коды</t>
  </si>
  <si>
    <t>Дата</t>
  </si>
  <si>
    <t>Дата &lt;1&gt;</t>
  </si>
  <si>
    <t>Наименование финансового органа</t>
  </si>
  <si>
    <t>Управление финансов администрации ЗАТО г. Североморск</t>
  </si>
  <si>
    <t>по Сводному реестру</t>
  </si>
  <si>
    <t>01</t>
  </si>
  <si>
    <t>Наименование структурного элемента муниципальной программы &lt;2&gt;</t>
  </si>
  <si>
    <t>Улучшение качества и безопасности жизни населения</t>
  </si>
  <si>
    <t>по БК &lt;2&gt;</t>
  </si>
  <si>
    <t>по БК &lt;3&gt;</t>
  </si>
  <si>
    <t>на «01» января 2026 года</t>
  </si>
  <si>
    <t>Единица измере-ния</t>
  </si>
  <si>
    <t>наименование</t>
  </si>
  <si>
    <t>код по ОКЕИ</t>
  </si>
  <si>
    <t>не распределено</t>
  </si>
  <si>
    <t>Код результата предоставления субсидии, контрольной точки</t>
  </si>
  <si>
    <t>07</t>
  </si>
  <si>
    <t>Развитие образования ЗАТО г. Североморск</t>
  </si>
  <si>
    <t>Муниципальная программа «Развитие образования ЗАТО г.Североморск»
на 2021-2027 годы</t>
  </si>
  <si>
    <t>Б1020</t>
  </si>
  <si>
    <t>Б1100</t>
  </si>
  <si>
    <t>Б1200</t>
  </si>
  <si>
    <t>Б1220</t>
  </si>
  <si>
    <t>Б1240</t>
  </si>
  <si>
    <t>Б1260</t>
  </si>
  <si>
    <t>Б1300</t>
  </si>
  <si>
    <t>Муниципальная программа "Улучшение качества и безопасности жизни населения"</t>
  </si>
  <si>
    <t>10</t>
  </si>
  <si>
    <t>Б1700</t>
  </si>
  <si>
    <t>Б1910</t>
  </si>
  <si>
    <t>Б2900</t>
  </si>
  <si>
    <t>Муниципальная программа  "Формирование современной городской среды ЗАТО г. Североморск"</t>
  </si>
  <si>
    <t>S7530</t>
  </si>
  <si>
    <t>S0950</t>
  </si>
  <si>
    <t>Муниципальная программа "Формирование современной городской среды ЗАТО г. Североморск"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</si>
</sst>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3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u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6"/>
      <name val="Times New Roman"/>
      <family val="1"/>
      <charset val="204"/>
    </font>
    <font>
      <strike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5" fillId="0" borderId="0" xfId="0" applyFont="1" applyAlignment="1">
      <alignment horizontal="justify"/>
    </xf>
    <xf numFmtId="0" fontId="5" fillId="0" borderId="0" xfId="0" applyFont="1"/>
    <xf numFmtId="0" fontId="5" fillId="0" borderId="1" xfId="0" applyFont="1" applyBorder="1" applyAlignment="1">
      <alignment horizontal="center" vertical="top" wrapText="1"/>
    </xf>
    <xf numFmtId="0" fontId="6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 vertical="top" wrapText="1"/>
    </xf>
    <xf numFmtId="16" fontId="7" fillId="0" borderId="1" xfId="0" applyNumberFormat="1" applyFont="1" applyBorder="1" applyAlignment="1">
      <alignment horizontal="right" vertical="top" wrapText="1"/>
    </xf>
    <xf numFmtId="14" fontId="5" fillId="0" borderId="1" xfId="0" applyNumberFormat="1" applyFont="1" applyBorder="1" applyAlignment="1">
      <alignment horizontal="right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3" fontId="1" fillId="0" borderId="1" xfId="0" applyNumberFormat="1" applyFont="1" applyFill="1" applyBorder="1" applyAlignment="1">
      <alignment vertical="top" wrapText="1"/>
    </xf>
    <xf numFmtId="3" fontId="1" fillId="0" borderId="1" xfId="0" applyNumberFormat="1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vertical="center"/>
    </xf>
    <xf numFmtId="0" fontId="0" fillId="0" borderId="14" xfId="0" applyFill="1" applyBorder="1"/>
    <xf numFmtId="0" fontId="1" fillId="0" borderId="1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vertical="top" wrapText="1"/>
    </xf>
    <xf numFmtId="0" fontId="1" fillId="0" borderId="0" xfId="0" applyFont="1" applyFill="1"/>
    <xf numFmtId="0" fontId="1" fillId="0" borderId="0" xfId="0" applyFont="1" applyFill="1" applyAlignment="1">
      <alignment horizontal="left" indent="15"/>
    </xf>
    <xf numFmtId="0" fontId="6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justify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right" vertical="top" wrapText="1"/>
    </xf>
    <xf numFmtId="16" fontId="7" fillId="0" borderId="1" xfId="0" applyNumberFormat="1" applyFont="1" applyFill="1" applyBorder="1" applyAlignment="1">
      <alignment horizontal="right" vertical="top" wrapText="1"/>
    </xf>
    <xf numFmtId="14" fontId="5" fillId="0" borderId="1" xfId="0" applyNumberFormat="1" applyFont="1" applyFill="1" applyBorder="1" applyAlignment="1">
      <alignment horizontal="right" vertical="top" wrapText="1"/>
    </xf>
    <xf numFmtId="0" fontId="5" fillId="0" borderId="0" xfId="0" applyFont="1" applyFill="1"/>
    <xf numFmtId="0" fontId="0" fillId="0" borderId="0" xfId="0" applyFill="1" applyAlignment="1">
      <alignment horizontal="center"/>
    </xf>
    <xf numFmtId="4" fontId="0" fillId="0" borderId="0" xfId="0" applyNumberFormat="1" applyFill="1"/>
    <xf numFmtId="0" fontId="5" fillId="0" borderId="1" xfId="0" applyFont="1" applyFill="1" applyBorder="1" applyAlignment="1">
      <alignment vertical="top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top" wrapText="1"/>
    </xf>
    <xf numFmtId="0" fontId="10" fillId="0" borderId="15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top"/>
    </xf>
    <xf numFmtId="1" fontId="0" fillId="0" borderId="0" xfId="0" applyNumberFormat="1" applyFill="1"/>
    <xf numFmtId="0" fontId="10" fillId="0" borderId="1" xfId="0" applyFont="1" applyFill="1" applyBorder="1" applyAlignment="1">
      <alignment horizontal="center" vertical="center" wrapText="1"/>
    </xf>
    <xf numFmtId="4" fontId="0" fillId="0" borderId="0" xfId="0" applyNumberFormat="1" applyFill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8" fillId="0" borderId="0" xfId="0" applyFont="1"/>
    <xf numFmtId="14" fontId="8" fillId="0" borderId="1" xfId="0" applyNumberFormat="1" applyFont="1" applyBorder="1"/>
    <xf numFmtId="0" fontId="6" fillId="0" borderId="7" xfId="0" applyFont="1" applyBorder="1"/>
    <xf numFmtId="0" fontId="8" fillId="0" borderId="0" xfId="0" applyFont="1" applyAlignment="1">
      <alignment horizontal="left" wrapText="1"/>
    </xf>
    <xf numFmtId="0" fontId="8" fillId="0" borderId="1" xfId="0" applyFont="1" applyBorder="1"/>
    <xf numFmtId="0" fontId="6" fillId="0" borderId="7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0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1" fillId="0" borderId="1" xfId="0" applyFont="1" applyBorder="1" applyAlignment="1">
      <alignment vertical="top" wrapText="1"/>
    </xf>
    <xf numFmtId="0" fontId="5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wrapText="1"/>
    </xf>
    <xf numFmtId="49" fontId="8" fillId="0" borderId="5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2" fontId="5" fillId="0" borderId="0" xfId="0" applyNumberFormat="1" applyFont="1" applyFill="1" applyAlignment="1">
      <alignment horizontal="justify" vertical="top" wrapText="1"/>
    </xf>
    <xf numFmtId="2" fontId="4" fillId="0" borderId="0" xfId="0" applyNumberFormat="1" applyFont="1" applyFill="1" applyAlignment="1">
      <alignment horizontal="justify" vertical="top"/>
    </xf>
    <xf numFmtId="2" fontId="1" fillId="0" borderId="0" xfId="0" applyNumberFormat="1" applyFont="1" applyFill="1" applyAlignment="1">
      <alignment horizontal="justify" vertical="top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6" fillId="0" borderId="0" xfId="0" applyFont="1" applyFill="1" applyAlignment="1">
      <alignment horizontal="right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wrapText="1"/>
    </xf>
    <xf numFmtId="0" fontId="5" fillId="0" borderId="1" xfId="0" applyFont="1" applyFill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/>
    </xf>
    <xf numFmtId="49" fontId="8" fillId="0" borderId="6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0" borderId="3" xfId="0" applyFont="1" applyBorder="1" applyAlignment="1">
      <alignment horizontal="left" wrapText="1"/>
    </xf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center" wrapText="1"/>
    </xf>
    <xf numFmtId="0" fontId="2" fillId="0" borderId="0" xfId="0" applyFont="1" applyFill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2" fontId="5" fillId="0" borderId="0" xfId="0" applyNumberFormat="1" applyFont="1" applyAlignment="1">
      <alignment horizontal="justify" vertical="top" wrapText="1"/>
    </xf>
    <xf numFmtId="2" fontId="4" fillId="0" borderId="0" xfId="0" applyNumberFormat="1" applyFont="1" applyAlignment="1">
      <alignment horizontal="justify" vertical="top"/>
    </xf>
    <xf numFmtId="0" fontId="5" fillId="0" borderId="0" xfId="0" applyFont="1" applyFill="1" applyAlignment="1">
      <alignment horizontal="left" wrapText="1"/>
    </xf>
    <xf numFmtId="0" fontId="5" fillId="0" borderId="8" xfId="0" applyFont="1" applyFill="1" applyBorder="1" applyAlignment="1">
      <alignment horizontal="left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wrapText="1"/>
    </xf>
    <xf numFmtId="0" fontId="5" fillId="0" borderId="7" xfId="0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wrapText="1"/>
    </xf>
    <xf numFmtId="0" fontId="6" fillId="0" borderId="0" xfId="0" applyFont="1" applyAlignment="1">
      <alignment horizontal="right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12" fillId="0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openxmlformats.org/officeDocument/2006/relationships/hyperlink" Target="consultantplus://offline/ref=7DF9EAA589025731D15FC55B746BDBE8C64DB7D8CC68FD8BA0B41527205FB7C35C61D39C8826871A8EA2125BAE9E7B8859EB82CE45AB45FEC3A72810lAO4M" TargetMode="Externa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zoomScale="110" zoomScaleNormal="110" workbookViewId="0">
      <selection sqref="A1:XFD18"/>
    </sheetView>
  </sheetViews>
  <sheetFormatPr defaultRowHeight="12.75" x14ac:dyDescent="0.2"/>
  <cols>
    <col min="1" max="1" width="8.28515625" style="29" customWidth="1"/>
    <col min="2" max="2" width="16.85546875" style="29" customWidth="1"/>
    <col min="3" max="3" width="49.28515625" style="29" customWidth="1"/>
    <col min="4" max="4" width="2.5703125" style="29" customWidth="1"/>
    <col min="5" max="16384" width="9.140625" style="29"/>
  </cols>
  <sheetData>
    <row r="1" spans="1:6" x14ac:dyDescent="0.2">
      <c r="D1" s="100" t="s">
        <v>195</v>
      </c>
      <c r="E1" s="100"/>
      <c r="F1" s="100"/>
    </row>
    <row r="2" spans="1:6" ht="56.25" customHeight="1" x14ac:dyDescent="0.2">
      <c r="D2" s="101" t="s">
        <v>196</v>
      </c>
      <c r="E2" s="101"/>
      <c r="F2" s="101"/>
    </row>
    <row r="3" spans="1:6" x14ac:dyDescent="0.2">
      <c r="C3" s="102"/>
      <c r="D3" s="102"/>
    </row>
    <row r="4" spans="1:6" x14ac:dyDescent="0.2">
      <c r="D4" s="30"/>
    </row>
    <row r="5" spans="1:6" x14ac:dyDescent="0.2">
      <c r="D5" s="30"/>
    </row>
    <row r="6" spans="1:6" x14ac:dyDescent="0.2">
      <c r="D6" s="30"/>
    </row>
    <row r="7" spans="1:6" s="4" customFormat="1" x14ac:dyDescent="0.2">
      <c r="A7" s="111" t="s">
        <v>197</v>
      </c>
      <c r="B7" s="111"/>
      <c r="C7" s="111"/>
      <c r="D7" s="111"/>
      <c r="E7" s="111"/>
      <c r="F7" s="111"/>
    </row>
    <row r="8" spans="1:6" s="4" customFormat="1" x14ac:dyDescent="0.2">
      <c r="A8" s="111" t="s">
        <v>1</v>
      </c>
      <c r="B8" s="111"/>
      <c r="C8" s="111"/>
      <c r="D8" s="111"/>
      <c r="E8" s="111"/>
      <c r="F8" s="111"/>
    </row>
    <row r="9" spans="1:6" s="4" customFormat="1" x14ac:dyDescent="0.2">
      <c r="A9" s="111"/>
      <c r="B9" s="111"/>
      <c r="C9" s="111"/>
      <c r="D9" s="111"/>
      <c r="E9" s="111"/>
      <c r="F9" s="111"/>
    </row>
    <row r="10" spans="1:6" s="4" customFormat="1" x14ac:dyDescent="0.2">
      <c r="A10" s="20"/>
      <c r="B10" s="20"/>
      <c r="C10" s="56" t="s">
        <v>198</v>
      </c>
      <c r="D10" s="56"/>
      <c r="E10" s="56"/>
      <c r="F10" s="57" t="s">
        <v>199</v>
      </c>
    </row>
    <row r="11" spans="1:6" s="4" customFormat="1" x14ac:dyDescent="0.2">
      <c r="A11" s="20"/>
      <c r="B11" s="20"/>
      <c r="C11" s="58" t="s">
        <v>210</v>
      </c>
      <c r="E11" s="59" t="s">
        <v>200</v>
      </c>
      <c r="F11" s="60">
        <v>46052</v>
      </c>
    </row>
    <row r="12" spans="1:6" s="4" customFormat="1" x14ac:dyDescent="0.2">
      <c r="A12" s="20"/>
      <c r="B12" s="20"/>
      <c r="E12" s="59" t="s">
        <v>201</v>
      </c>
      <c r="F12" s="60">
        <v>46070</v>
      </c>
    </row>
    <row r="13" spans="1:6" s="4" customFormat="1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s="4" customFormat="1" x14ac:dyDescent="0.2">
      <c r="A14" s="20"/>
      <c r="B14" s="20"/>
      <c r="E14" s="59"/>
      <c r="F14" s="114" t="s">
        <v>205</v>
      </c>
    </row>
    <row r="15" spans="1:6" s="4" customFormat="1" ht="36.75" customHeight="1" x14ac:dyDescent="0.2">
      <c r="A15" s="112" t="s">
        <v>206</v>
      </c>
      <c r="B15" s="112"/>
      <c r="C15" s="64" t="s">
        <v>207</v>
      </c>
      <c r="E15" s="59" t="s">
        <v>208</v>
      </c>
      <c r="F15" s="115"/>
    </row>
    <row r="16" spans="1:6" s="4" customFormat="1" ht="19.5" customHeight="1" x14ac:dyDescent="0.2">
      <c r="A16" s="20"/>
      <c r="B16" s="20"/>
      <c r="E16" s="59"/>
      <c r="F16" s="116">
        <v>13070</v>
      </c>
    </row>
    <row r="17" spans="1:6" s="4" customFormat="1" ht="63.75" x14ac:dyDescent="0.2">
      <c r="A17" s="111" t="s">
        <v>3</v>
      </c>
      <c r="B17" s="111"/>
      <c r="C17" s="65" t="s">
        <v>81</v>
      </c>
      <c r="D17" s="66"/>
      <c r="E17" s="66" t="s">
        <v>209</v>
      </c>
      <c r="F17" s="117"/>
    </row>
    <row r="18" spans="1:6" s="4" customFormat="1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ht="19.5" customHeight="1" x14ac:dyDescent="0.2">
      <c r="A19" s="31"/>
      <c r="B19" s="31"/>
    </row>
    <row r="20" spans="1:6" x14ac:dyDescent="0.2">
      <c r="A20" s="31"/>
      <c r="B20" s="31"/>
    </row>
    <row r="21" spans="1:6" ht="45" customHeight="1" x14ac:dyDescent="0.2">
      <c r="A21" s="119" t="s">
        <v>4</v>
      </c>
      <c r="B21" s="119"/>
      <c r="C21" s="119"/>
      <c r="D21" s="119"/>
      <c r="E21" s="119"/>
      <c r="F21" s="119"/>
    </row>
    <row r="22" spans="1:6" x14ac:dyDescent="0.2">
      <c r="A22" s="119" t="s">
        <v>5</v>
      </c>
      <c r="B22" s="119"/>
      <c r="C22" s="119"/>
      <c r="D22" s="119"/>
      <c r="E22" s="119"/>
      <c r="F22" s="119"/>
    </row>
    <row r="23" spans="1:6" x14ac:dyDescent="0.2">
      <c r="A23" s="31"/>
      <c r="B23" s="31"/>
    </row>
    <row r="24" spans="1:6" ht="15" customHeight="1" x14ac:dyDescent="0.2">
      <c r="A24" s="103" t="s">
        <v>66</v>
      </c>
      <c r="B24" s="105" t="s">
        <v>6</v>
      </c>
      <c r="C24" s="106"/>
      <c r="D24" s="113" t="s">
        <v>51</v>
      </c>
      <c r="E24" s="113"/>
      <c r="F24" s="113"/>
    </row>
    <row r="25" spans="1:6" x14ac:dyDescent="0.2">
      <c r="A25" s="104"/>
      <c r="B25" s="107"/>
      <c r="C25" s="108"/>
      <c r="D25" s="113"/>
      <c r="E25" s="113"/>
      <c r="F25" s="113"/>
    </row>
    <row r="26" spans="1:6" ht="15" customHeight="1" x14ac:dyDescent="0.2">
      <c r="A26" s="32">
        <v>1</v>
      </c>
      <c r="B26" s="109">
        <v>2</v>
      </c>
      <c r="C26" s="110"/>
      <c r="D26" s="113">
        <v>3</v>
      </c>
      <c r="E26" s="113"/>
      <c r="F26" s="113"/>
    </row>
    <row r="27" spans="1:6" ht="15" customHeight="1" x14ac:dyDescent="0.2">
      <c r="A27" s="33" t="s">
        <v>55</v>
      </c>
      <c r="B27" s="95" t="s">
        <v>7</v>
      </c>
      <c r="C27" s="96"/>
      <c r="D27" s="113" t="s">
        <v>8</v>
      </c>
      <c r="E27" s="113"/>
      <c r="F27" s="113"/>
    </row>
    <row r="28" spans="1:6" ht="15" customHeight="1" x14ac:dyDescent="0.2">
      <c r="A28" s="34" t="s">
        <v>54</v>
      </c>
      <c r="B28" s="93" t="s">
        <v>9</v>
      </c>
      <c r="C28" s="94"/>
      <c r="D28" s="120">
        <f>D29</f>
        <v>9</v>
      </c>
      <c r="E28" s="120"/>
      <c r="F28" s="120"/>
    </row>
    <row r="29" spans="1:6" ht="15" customHeight="1" x14ac:dyDescent="0.2">
      <c r="A29" s="35" t="s">
        <v>56</v>
      </c>
      <c r="B29" s="95" t="s">
        <v>10</v>
      </c>
      <c r="C29" s="96"/>
      <c r="D29" s="113">
        <v>9</v>
      </c>
      <c r="E29" s="113"/>
      <c r="F29" s="113"/>
    </row>
    <row r="30" spans="1:6" ht="15" customHeight="1" x14ac:dyDescent="0.2">
      <c r="A30" s="35" t="s">
        <v>57</v>
      </c>
      <c r="B30" s="95" t="s">
        <v>11</v>
      </c>
      <c r="C30" s="96"/>
      <c r="D30" s="113" t="s">
        <v>162</v>
      </c>
      <c r="E30" s="113"/>
      <c r="F30" s="113"/>
    </row>
    <row r="31" spans="1:6" ht="15" customHeight="1" x14ac:dyDescent="0.2">
      <c r="A31" s="35" t="s">
        <v>58</v>
      </c>
      <c r="B31" s="95" t="s">
        <v>12</v>
      </c>
      <c r="C31" s="96"/>
      <c r="D31" s="113" t="s">
        <v>162</v>
      </c>
      <c r="E31" s="113"/>
      <c r="F31" s="113"/>
    </row>
    <row r="32" spans="1:6" ht="15" customHeight="1" x14ac:dyDescent="0.2">
      <c r="A32" s="34" t="s">
        <v>59</v>
      </c>
      <c r="B32" s="93" t="s">
        <v>13</v>
      </c>
      <c r="C32" s="94"/>
      <c r="D32" s="113" t="s">
        <v>162</v>
      </c>
      <c r="E32" s="113"/>
      <c r="F32" s="113"/>
    </row>
    <row r="33" spans="1:6" ht="15" customHeight="1" x14ac:dyDescent="0.2">
      <c r="A33" s="34" t="s">
        <v>60</v>
      </c>
      <c r="B33" s="93" t="s">
        <v>14</v>
      </c>
      <c r="C33" s="94"/>
      <c r="D33" s="113" t="s">
        <v>162</v>
      </c>
      <c r="E33" s="113"/>
      <c r="F33" s="113"/>
    </row>
    <row r="34" spans="1:6" ht="15" customHeight="1" x14ac:dyDescent="0.2">
      <c r="A34" s="35" t="s">
        <v>61</v>
      </c>
      <c r="B34" s="95" t="s">
        <v>15</v>
      </c>
      <c r="C34" s="96"/>
      <c r="D34" s="113" t="s">
        <v>162</v>
      </c>
      <c r="E34" s="113"/>
      <c r="F34" s="113"/>
    </row>
    <row r="35" spans="1:6" ht="15" customHeight="1" x14ac:dyDescent="0.2">
      <c r="A35" s="35" t="s">
        <v>62</v>
      </c>
      <c r="B35" s="95" t="s">
        <v>10</v>
      </c>
      <c r="C35" s="96"/>
      <c r="D35" s="113" t="s">
        <v>162</v>
      </c>
      <c r="E35" s="113"/>
      <c r="F35" s="113"/>
    </row>
    <row r="36" spans="1:6" ht="15" customHeight="1" x14ac:dyDescent="0.2">
      <c r="A36" s="34" t="s">
        <v>63</v>
      </c>
      <c r="B36" s="93" t="s">
        <v>16</v>
      </c>
      <c r="C36" s="94"/>
      <c r="D36" s="113" t="s">
        <v>162</v>
      </c>
      <c r="E36" s="113"/>
      <c r="F36" s="113"/>
    </row>
    <row r="37" spans="1:6" ht="15" customHeight="1" x14ac:dyDescent="0.2">
      <c r="A37" s="35" t="s">
        <v>64</v>
      </c>
      <c r="B37" s="95" t="s">
        <v>17</v>
      </c>
      <c r="C37" s="96"/>
      <c r="D37" s="113" t="s">
        <v>162</v>
      </c>
      <c r="E37" s="113"/>
      <c r="F37" s="113"/>
    </row>
    <row r="38" spans="1:6" ht="15" customHeight="1" x14ac:dyDescent="0.2">
      <c r="A38" s="35" t="s">
        <v>65</v>
      </c>
      <c r="B38" s="95" t="s">
        <v>18</v>
      </c>
      <c r="C38" s="96"/>
      <c r="D38" s="113" t="s">
        <v>162</v>
      </c>
      <c r="E38" s="113"/>
      <c r="F38" s="113"/>
    </row>
    <row r="39" spans="1:6" ht="15" customHeight="1" x14ac:dyDescent="0.2">
      <c r="A39" s="33" t="s">
        <v>19</v>
      </c>
      <c r="B39" s="95" t="s">
        <v>19</v>
      </c>
      <c r="C39" s="96"/>
      <c r="D39" s="113" t="s">
        <v>19</v>
      </c>
      <c r="E39" s="113"/>
      <c r="F39" s="113"/>
    </row>
    <row r="40" spans="1:6" x14ac:dyDescent="0.2">
      <c r="A40" s="36"/>
      <c r="B40" s="36"/>
    </row>
    <row r="41" spans="1:6" ht="15.75" hidden="1" x14ac:dyDescent="0.2">
      <c r="A41" s="98" t="s">
        <v>21</v>
      </c>
      <c r="B41" s="98"/>
      <c r="C41" s="98"/>
      <c r="D41" s="98"/>
    </row>
    <row r="42" spans="1:6" ht="27.75" hidden="1" customHeight="1" x14ac:dyDescent="0.2">
      <c r="A42" s="99" t="s">
        <v>188</v>
      </c>
      <c r="B42" s="97"/>
      <c r="C42" s="97"/>
      <c r="D42" s="97"/>
    </row>
    <row r="43" spans="1:6" ht="41.25" hidden="1" customHeight="1" x14ac:dyDescent="0.2">
      <c r="A43" s="97" t="s">
        <v>23</v>
      </c>
      <c r="B43" s="97"/>
      <c r="C43" s="97"/>
      <c r="D43" s="97"/>
    </row>
    <row r="44" spans="1:6" ht="39.75" hidden="1" customHeight="1" x14ac:dyDescent="0.2">
      <c r="A44" s="97" t="s">
        <v>24</v>
      </c>
      <c r="B44" s="97"/>
      <c r="C44" s="97"/>
      <c r="D44" s="97"/>
    </row>
    <row r="45" spans="1:6" ht="28.5" hidden="1" customHeight="1" x14ac:dyDescent="0.2">
      <c r="A45" s="97" t="s">
        <v>25</v>
      </c>
      <c r="B45" s="97"/>
      <c r="C45" s="97"/>
      <c r="D45" s="97"/>
    </row>
    <row r="46" spans="1:6" ht="42" hidden="1" customHeight="1" x14ac:dyDescent="0.2">
      <c r="A46" s="97" t="s">
        <v>26</v>
      </c>
      <c r="B46" s="97"/>
      <c r="C46" s="97"/>
      <c r="D46" s="97"/>
    </row>
    <row r="47" spans="1:6" ht="29.25" hidden="1" customHeight="1" x14ac:dyDescent="0.2">
      <c r="A47" s="97" t="s">
        <v>27</v>
      </c>
      <c r="B47" s="97"/>
      <c r="C47" s="97"/>
      <c r="D47" s="97"/>
    </row>
    <row r="48" spans="1:6" ht="54.75" hidden="1" customHeight="1" x14ac:dyDescent="0.2">
      <c r="A48" s="97" t="s">
        <v>28</v>
      </c>
      <c r="B48" s="97"/>
      <c r="C48" s="97"/>
      <c r="D48" s="97"/>
    </row>
    <row r="49" spans="1:4" ht="53.25" hidden="1" customHeight="1" x14ac:dyDescent="0.2">
      <c r="A49" s="97" t="s">
        <v>29</v>
      </c>
      <c r="B49" s="97"/>
      <c r="C49" s="97"/>
      <c r="D49" s="97"/>
    </row>
    <row r="50" spans="1:4" x14ac:dyDescent="0.2">
      <c r="A50" s="31"/>
      <c r="B50" s="31"/>
    </row>
  </sheetData>
  <mergeCells count="55">
    <mergeCell ref="D36:F36"/>
    <mergeCell ref="D37:F37"/>
    <mergeCell ref="D38:F38"/>
    <mergeCell ref="D39:F39"/>
    <mergeCell ref="A21:F21"/>
    <mergeCell ref="A22:F22"/>
    <mergeCell ref="D31:F31"/>
    <mergeCell ref="D32:F32"/>
    <mergeCell ref="D33:F33"/>
    <mergeCell ref="D34:F34"/>
    <mergeCell ref="D35:F35"/>
    <mergeCell ref="D26:F26"/>
    <mergeCell ref="D27:F27"/>
    <mergeCell ref="D28:F28"/>
    <mergeCell ref="D29:F29"/>
    <mergeCell ref="D30:F30"/>
    <mergeCell ref="A7:F7"/>
    <mergeCell ref="A8:F8"/>
    <mergeCell ref="A9:F9"/>
    <mergeCell ref="A15:B15"/>
    <mergeCell ref="D24:F25"/>
    <mergeCell ref="A13:B13"/>
    <mergeCell ref="F14:F15"/>
    <mergeCell ref="F16:F17"/>
    <mergeCell ref="A17:B17"/>
    <mergeCell ref="A18:B18"/>
    <mergeCell ref="C18:F18"/>
    <mergeCell ref="D1:F1"/>
    <mergeCell ref="D2:F2"/>
    <mergeCell ref="A45:D45"/>
    <mergeCell ref="A46:D46"/>
    <mergeCell ref="A47:D47"/>
    <mergeCell ref="C3:D3"/>
    <mergeCell ref="B29:C29"/>
    <mergeCell ref="B30:C30"/>
    <mergeCell ref="A24:A25"/>
    <mergeCell ref="B24:C25"/>
    <mergeCell ref="B26:C26"/>
    <mergeCell ref="B27:C27"/>
    <mergeCell ref="B34:C34"/>
    <mergeCell ref="B35:C35"/>
    <mergeCell ref="B36:C36"/>
    <mergeCell ref="B37:C37"/>
    <mergeCell ref="A48:D48"/>
    <mergeCell ref="A49:D49"/>
    <mergeCell ref="A44:D44"/>
    <mergeCell ref="A41:D41"/>
    <mergeCell ref="A42:D42"/>
    <mergeCell ref="A43:D43"/>
    <mergeCell ref="B28:C28"/>
    <mergeCell ref="B31:C31"/>
    <mergeCell ref="B32:C32"/>
    <mergeCell ref="B38:C38"/>
    <mergeCell ref="B39:C39"/>
    <mergeCell ref="B33:C33"/>
  </mergeCells>
  <hyperlinks>
    <hyperlink ref="A49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9"/>
  <sheetViews>
    <sheetView zoomScale="60" zoomScaleNormal="60" workbookViewId="0">
      <selection activeCell="M9" sqref="M9:M10"/>
    </sheetView>
  </sheetViews>
  <sheetFormatPr defaultRowHeight="15" x14ac:dyDescent="0.25"/>
  <cols>
    <col min="1" max="1" width="19.85546875" style="21" customWidth="1"/>
    <col min="2" max="2" width="0.140625" style="21" customWidth="1"/>
    <col min="3" max="3" width="25.28515625" style="21" customWidth="1"/>
    <col min="4" max="4" width="10.140625" style="21" customWidth="1"/>
    <col min="5" max="5" width="15.5703125" style="21" customWidth="1"/>
    <col min="6" max="7" width="8.85546875" style="21" customWidth="1"/>
    <col min="8" max="19" width="14.140625" style="21" customWidth="1"/>
    <col min="20" max="16384" width="9.140625" style="21"/>
  </cols>
  <sheetData>
    <row r="1" spans="1:19" x14ac:dyDescent="0.25">
      <c r="A1" s="137" t="s">
        <v>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</row>
    <row r="2" spans="1:19" x14ac:dyDescent="0.25">
      <c r="A2" s="137" t="s">
        <v>31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x14ac:dyDescent="0.25">
      <c r="A3" s="22"/>
    </row>
    <row r="4" spans="1:19" s="23" customFormat="1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211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s="23" customFormat="1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s="23" customFormat="1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6" t="s">
        <v>36</v>
      </c>
      <c r="I6" s="16" t="s">
        <v>45</v>
      </c>
      <c r="J6" s="16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38">
        <v>1</v>
      </c>
      <c r="B7" s="138"/>
      <c r="C7" s="10">
        <v>2</v>
      </c>
      <c r="D7" s="53">
        <v>3</v>
      </c>
      <c r="E7" s="53">
        <v>4</v>
      </c>
      <c r="F7" s="53">
        <v>5</v>
      </c>
      <c r="G7" s="53">
        <v>6</v>
      </c>
      <c r="H7" s="53">
        <v>7</v>
      </c>
      <c r="I7" s="53">
        <v>8</v>
      </c>
      <c r="J7" s="53">
        <v>9</v>
      </c>
      <c r="K7" s="53">
        <v>10</v>
      </c>
      <c r="L7" s="53">
        <v>11</v>
      </c>
      <c r="M7" s="53">
        <v>12</v>
      </c>
      <c r="N7" s="53">
        <v>13</v>
      </c>
      <c r="O7" s="53">
        <v>14</v>
      </c>
      <c r="P7" s="53">
        <v>15</v>
      </c>
      <c r="Q7" s="10">
        <v>16</v>
      </c>
      <c r="R7" s="52">
        <v>17</v>
      </c>
      <c r="S7" s="52">
        <v>18</v>
      </c>
    </row>
    <row r="8" spans="1:19" ht="45" customHeight="1" x14ac:dyDescent="0.25">
      <c r="A8" s="139" t="s">
        <v>68</v>
      </c>
      <c r="B8" s="140"/>
      <c r="C8" s="141"/>
      <c r="D8" s="54"/>
      <c r="E8" s="9" t="s">
        <v>160</v>
      </c>
      <c r="F8" s="9"/>
      <c r="G8" s="9"/>
      <c r="H8" s="9">
        <f>H9+H12+H15+H18+H21+H24+H27+H30+H33</f>
        <v>19</v>
      </c>
      <c r="I8" s="9">
        <f t="shared" ref="I8:L8" si="0">I9+I12+I15+I18+I21+I24+I27+I30+I33</f>
        <v>19</v>
      </c>
      <c r="J8" s="9">
        <f t="shared" si="0"/>
        <v>19</v>
      </c>
      <c r="K8" s="9">
        <f t="shared" si="0"/>
        <v>19</v>
      </c>
      <c r="L8" s="9">
        <f t="shared" si="0"/>
        <v>19</v>
      </c>
      <c r="M8" s="9"/>
      <c r="N8" s="10" t="s">
        <v>38</v>
      </c>
      <c r="O8" s="10" t="s">
        <v>38</v>
      </c>
      <c r="P8" s="11">
        <f>P9+P12+P15+P18+P21+P24+P27+P30+P33</f>
        <v>1711240.3199999998</v>
      </c>
      <c r="Q8" s="11"/>
      <c r="R8" s="11">
        <f>R9+R12+R15+R18+R21+R24+R27+R30+R33</f>
        <v>1658275.4199999997</v>
      </c>
      <c r="S8" s="11">
        <f t="shared" ref="S8" si="1">S9+S12+S15+S18+S21+S24+S27+S30+S33</f>
        <v>1658005.4199999997</v>
      </c>
    </row>
    <row r="9" spans="1:19" ht="45" customHeight="1" x14ac:dyDescent="0.25">
      <c r="A9" s="122" t="s">
        <v>141</v>
      </c>
      <c r="B9" s="122" t="s">
        <v>37</v>
      </c>
      <c r="C9" s="122"/>
      <c r="D9" s="51"/>
      <c r="E9" s="10" t="s">
        <v>38</v>
      </c>
      <c r="F9" s="9"/>
      <c r="G9" s="9"/>
      <c r="H9" s="9">
        <f>H11</f>
        <v>2</v>
      </c>
      <c r="I9" s="9">
        <f t="shared" ref="I9:L9" si="2">I11</f>
        <v>2</v>
      </c>
      <c r="J9" s="9">
        <f t="shared" si="2"/>
        <v>2</v>
      </c>
      <c r="K9" s="9">
        <f t="shared" si="2"/>
        <v>2</v>
      </c>
      <c r="L9" s="9">
        <f t="shared" si="2"/>
        <v>2</v>
      </c>
      <c r="M9" s="68" t="s">
        <v>38</v>
      </c>
      <c r="N9" s="9"/>
      <c r="O9" s="9"/>
      <c r="P9" s="11">
        <f>P11</f>
        <v>145471.89000000001</v>
      </c>
      <c r="Q9" s="10" t="s">
        <v>38</v>
      </c>
      <c r="R9" s="11">
        <f>R11</f>
        <v>144994.89000000001</v>
      </c>
      <c r="S9" s="11">
        <f>S11</f>
        <v>144994.89000000001</v>
      </c>
    </row>
    <row r="10" spans="1:19" ht="23.25" customHeight="1" x14ac:dyDescent="0.25">
      <c r="A10" s="122"/>
      <c r="B10" s="122" t="s">
        <v>39</v>
      </c>
      <c r="C10" s="122"/>
      <c r="D10" s="51"/>
      <c r="E10" s="9"/>
      <c r="F10" s="9"/>
      <c r="G10" s="9"/>
      <c r="H10" s="10" t="s">
        <v>38</v>
      </c>
      <c r="I10" s="9"/>
      <c r="J10" s="10" t="s">
        <v>38</v>
      </c>
      <c r="K10" s="9"/>
      <c r="L10" s="10"/>
      <c r="M10" s="68" t="s">
        <v>38</v>
      </c>
      <c r="N10" s="9"/>
      <c r="O10" s="9"/>
      <c r="P10" s="10" t="s">
        <v>38</v>
      </c>
      <c r="Q10" s="10" t="s">
        <v>38</v>
      </c>
      <c r="R10" s="10" t="s">
        <v>38</v>
      </c>
      <c r="S10" s="10" t="s">
        <v>38</v>
      </c>
    </row>
    <row r="11" spans="1:19" ht="197.25" customHeight="1" x14ac:dyDescent="0.25">
      <c r="A11" s="122"/>
      <c r="B11" s="122" t="s">
        <v>161</v>
      </c>
      <c r="C11" s="122"/>
      <c r="D11" s="51"/>
      <c r="E11" s="9" t="s">
        <v>84</v>
      </c>
      <c r="F11" s="9" t="s">
        <v>83</v>
      </c>
      <c r="G11" s="9">
        <v>792</v>
      </c>
      <c r="H11" s="9">
        <v>2</v>
      </c>
      <c r="I11" s="9">
        <f>H11</f>
        <v>2</v>
      </c>
      <c r="J11" s="9">
        <v>2</v>
      </c>
      <c r="K11" s="9">
        <f>J11</f>
        <v>2</v>
      </c>
      <c r="L11" s="9">
        <f>J11</f>
        <v>2</v>
      </c>
      <c r="M11" s="9"/>
      <c r="N11" s="10" t="s">
        <v>100</v>
      </c>
      <c r="O11" s="10" t="s">
        <v>100</v>
      </c>
      <c r="P11" s="11">
        <v>145471.89000000001</v>
      </c>
      <c r="Q11" s="9"/>
      <c r="R11" s="11">
        <v>144994.89000000001</v>
      </c>
      <c r="S11" s="11">
        <f>R11</f>
        <v>144994.89000000001</v>
      </c>
    </row>
    <row r="12" spans="1:19" ht="38.25" customHeight="1" x14ac:dyDescent="0.25">
      <c r="A12" s="122" t="s">
        <v>131</v>
      </c>
      <c r="B12" s="122" t="s">
        <v>37</v>
      </c>
      <c r="C12" s="122"/>
      <c r="D12" s="51"/>
      <c r="E12" s="10" t="s">
        <v>38</v>
      </c>
      <c r="F12" s="9"/>
      <c r="G12" s="9"/>
      <c r="H12" s="9">
        <f>H14</f>
        <v>1</v>
      </c>
      <c r="I12" s="9">
        <f t="shared" ref="I12:L12" si="3">I14</f>
        <v>1</v>
      </c>
      <c r="J12" s="9">
        <f t="shared" si="3"/>
        <v>1</v>
      </c>
      <c r="K12" s="9">
        <f t="shared" si="3"/>
        <v>1</v>
      </c>
      <c r="L12" s="9">
        <f t="shared" si="3"/>
        <v>1</v>
      </c>
      <c r="M12" s="68" t="s">
        <v>38</v>
      </c>
      <c r="N12" s="9"/>
      <c r="O12" s="9"/>
      <c r="P12" s="11">
        <f>P14</f>
        <v>92345.2</v>
      </c>
      <c r="Q12" s="10" t="s">
        <v>38</v>
      </c>
      <c r="R12" s="11">
        <f>R14</f>
        <v>39857.300000000003</v>
      </c>
      <c r="S12" s="11">
        <f>S14</f>
        <v>39587.300000000003</v>
      </c>
    </row>
    <row r="13" spans="1:19" x14ac:dyDescent="0.25">
      <c r="A13" s="122"/>
      <c r="B13" s="122" t="s">
        <v>39</v>
      </c>
      <c r="C13" s="122"/>
      <c r="D13" s="51"/>
      <c r="E13" s="9"/>
      <c r="F13" s="9"/>
      <c r="G13" s="9"/>
      <c r="H13" s="10" t="s">
        <v>38</v>
      </c>
      <c r="I13" s="9"/>
      <c r="J13" s="10" t="s">
        <v>38</v>
      </c>
      <c r="K13" s="9"/>
      <c r="L13" s="10"/>
      <c r="M13" s="68" t="s">
        <v>38</v>
      </c>
      <c r="N13" s="9"/>
      <c r="O13" s="9"/>
      <c r="P13" s="10" t="s">
        <v>38</v>
      </c>
      <c r="Q13" s="10" t="s">
        <v>38</v>
      </c>
      <c r="R13" s="10" t="s">
        <v>38</v>
      </c>
      <c r="S13" s="10" t="s">
        <v>38</v>
      </c>
    </row>
    <row r="14" spans="1:19" ht="184.5" customHeight="1" x14ac:dyDescent="0.25">
      <c r="A14" s="122"/>
      <c r="B14" s="122" t="s">
        <v>161</v>
      </c>
      <c r="C14" s="122"/>
      <c r="D14" s="51"/>
      <c r="E14" s="9" t="s">
        <v>84</v>
      </c>
      <c r="F14" s="9" t="s">
        <v>83</v>
      </c>
      <c r="G14" s="9">
        <v>792</v>
      </c>
      <c r="H14" s="9">
        <v>1</v>
      </c>
      <c r="I14" s="9">
        <f>H14</f>
        <v>1</v>
      </c>
      <c r="J14" s="9">
        <v>1</v>
      </c>
      <c r="K14" s="9">
        <f>J14</f>
        <v>1</v>
      </c>
      <c r="L14" s="9">
        <f>J14</f>
        <v>1</v>
      </c>
      <c r="M14" s="9"/>
      <c r="N14" s="10" t="s">
        <v>100</v>
      </c>
      <c r="O14" s="10" t="s">
        <v>100</v>
      </c>
      <c r="P14" s="11">
        <v>92345.2</v>
      </c>
      <c r="Q14" s="9"/>
      <c r="R14" s="11">
        <v>39857.300000000003</v>
      </c>
      <c r="S14" s="11">
        <v>39587.300000000003</v>
      </c>
    </row>
    <row r="15" spans="1:19" ht="38.25" customHeight="1" x14ac:dyDescent="0.25">
      <c r="A15" s="122" t="s">
        <v>132</v>
      </c>
      <c r="B15" s="122" t="s">
        <v>37</v>
      </c>
      <c r="C15" s="122"/>
      <c r="D15" s="51"/>
      <c r="E15" s="10" t="s">
        <v>38</v>
      </c>
      <c r="F15" s="9"/>
      <c r="G15" s="9"/>
      <c r="H15" s="9">
        <f>H17</f>
        <v>2</v>
      </c>
      <c r="I15" s="9">
        <f t="shared" ref="I15:L15" si="4">I17</f>
        <v>2</v>
      </c>
      <c r="J15" s="9">
        <f t="shared" si="4"/>
        <v>2</v>
      </c>
      <c r="K15" s="9">
        <f t="shared" si="4"/>
        <v>2</v>
      </c>
      <c r="L15" s="9">
        <f t="shared" si="4"/>
        <v>2</v>
      </c>
      <c r="M15" s="68" t="s">
        <v>38</v>
      </c>
      <c r="N15" s="9"/>
      <c r="O15" s="9"/>
      <c r="P15" s="11">
        <f>P17</f>
        <v>167259.44</v>
      </c>
      <c r="Q15" s="10" t="s">
        <v>38</v>
      </c>
      <c r="R15" s="11">
        <f>R17</f>
        <v>167259.44</v>
      </c>
      <c r="S15" s="11">
        <f>S17</f>
        <v>167259.44</v>
      </c>
    </row>
    <row r="16" spans="1:19" x14ac:dyDescent="0.25">
      <c r="A16" s="122"/>
      <c r="B16" s="122" t="s">
        <v>39</v>
      </c>
      <c r="C16" s="122"/>
      <c r="D16" s="51"/>
      <c r="E16" s="9"/>
      <c r="F16" s="9"/>
      <c r="G16" s="9"/>
      <c r="H16" s="10" t="s">
        <v>38</v>
      </c>
      <c r="I16" s="9"/>
      <c r="J16" s="10" t="s">
        <v>38</v>
      </c>
      <c r="K16" s="9"/>
      <c r="L16" s="10"/>
      <c r="M16" s="68" t="s">
        <v>38</v>
      </c>
      <c r="N16" s="9"/>
      <c r="O16" s="9"/>
      <c r="P16" s="10" t="s">
        <v>38</v>
      </c>
      <c r="Q16" s="10" t="s">
        <v>38</v>
      </c>
      <c r="R16" s="10" t="s">
        <v>38</v>
      </c>
      <c r="S16" s="10" t="s">
        <v>38</v>
      </c>
    </row>
    <row r="17" spans="1:20" ht="181.5" customHeight="1" x14ac:dyDescent="0.25">
      <c r="A17" s="122"/>
      <c r="B17" s="122" t="s">
        <v>161</v>
      </c>
      <c r="C17" s="122"/>
      <c r="D17" s="51"/>
      <c r="E17" s="9" t="s">
        <v>84</v>
      </c>
      <c r="F17" s="9" t="s">
        <v>83</v>
      </c>
      <c r="G17" s="9"/>
      <c r="H17" s="9">
        <v>2</v>
      </c>
      <c r="I17" s="9">
        <f>H17</f>
        <v>2</v>
      </c>
      <c r="J17" s="9">
        <v>2</v>
      </c>
      <c r="K17" s="9">
        <f>J17</f>
        <v>2</v>
      </c>
      <c r="L17" s="9">
        <f>J17</f>
        <v>2</v>
      </c>
      <c r="M17" s="9"/>
      <c r="N17" s="10" t="s">
        <v>100</v>
      </c>
      <c r="O17" s="10" t="s">
        <v>100</v>
      </c>
      <c r="P17" s="11">
        <v>167259.44</v>
      </c>
      <c r="Q17" s="9"/>
      <c r="R17" s="11">
        <v>167259.44</v>
      </c>
      <c r="S17" s="11">
        <v>167259.44</v>
      </c>
      <c r="T17" s="24"/>
    </row>
    <row r="18" spans="1:20" ht="33" customHeight="1" x14ac:dyDescent="0.25">
      <c r="A18" s="123" t="s">
        <v>86</v>
      </c>
      <c r="B18" s="25"/>
      <c r="C18" s="9" t="s">
        <v>37</v>
      </c>
      <c r="D18" s="9"/>
      <c r="E18" s="10" t="s">
        <v>38</v>
      </c>
      <c r="F18" s="9"/>
      <c r="G18" s="9"/>
      <c r="H18" s="9">
        <f>H20</f>
        <v>2</v>
      </c>
      <c r="I18" s="9">
        <f t="shared" ref="I18:L18" si="5">I20</f>
        <v>2</v>
      </c>
      <c r="J18" s="9">
        <f t="shared" si="5"/>
        <v>2</v>
      </c>
      <c r="K18" s="9">
        <f t="shared" si="5"/>
        <v>2</v>
      </c>
      <c r="L18" s="9">
        <f t="shared" si="5"/>
        <v>2</v>
      </c>
      <c r="M18" s="68" t="s">
        <v>38</v>
      </c>
      <c r="N18" s="9"/>
      <c r="O18" s="9"/>
      <c r="P18" s="11">
        <f>P20</f>
        <v>191480</v>
      </c>
      <c r="Q18" s="10" t="s">
        <v>38</v>
      </c>
      <c r="R18" s="11">
        <f>R20</f>
        <v>191480</v>
      </c>
      <c r="S18" s="11">
        <f>S20</f>
        <v>191480</v>
      </c>
      <c r="T18" s="26"/>
    </row>
    <row r="19" spans="1:20" ht="15" customHeight="1" x14ac:dyDescent="0.25">
      <c r="A19" s="124"/>
      <c r="B19" s="122" t="s">
        <v>39</v>
      </c>
      <c r="C19" s="122"/>
      <c r="D19" s="51"/>
      <c r="E19" s="9"/>
      <c r="F19" s="9"/>
      <c r="G19" s="9"/>
      <c r="H19" s="10" t="s">
        <v>38</v>
      </c>
      <c r="I19" s="9"/>
      <c r="J19" s="10" t="s">
        <v>38</v>
      </c>
      <c r="K19" s="9"/>
      <c r="L19" s="10"/>
      <c r="M19" s="68" t="s">
        <v>38</v>
      </c>
      <c r="N19" s="9"/>
      <c r="O19" s="9"/>
      <c r="P19" s="10" t="s">
        <v>38</v>
      </c>
      <c r="Q19" s="10" t="s">
        <v>38</v>
      </c>
      <c r="R19" s="10" t="s">
        <v>38</v>
      </c>
      <c r="S19" s="10" t="s">
        <v>38</v>
      </c>
      <c r="T19" s="24"/>
    </row>
    <row r="20" spans="1:20" ht="249.95" customHeight="1" x14ac:dyDescent="0.25">
      <c r="A20" s="125"/>
      <c r="B20" s="122" t="s">
        <v>161</v>
      </c>
      <c r="C20" s="122"/>
      <c r="D20" s="51"/>
      <c r="E20" s="9" t="s">
        <v>84</v>
      </c>
      <c r="F20" s="9" t="s">
        <v>83</v>
      </c>
      <c r="G20" s="9">
        <v>792</v>
      </c>
      <c r="H20" s="9">
        <f>2</f>
        <v>2</v>
      </c>
      <c r="I20" s="9">
        <f>H20</f>
        <v>2</v>
      </c>
      <c r="J20" s="9">
        <f>2</f>
        <v>2</v>
      </c>
      <c r="K20" s="9">
        <f>J20</f>
        <v>2</v>
      </c>
      <c r="L20" s="9">
        <f>J20</f>
        <v>2</v>
      </c>
      <c r="M20" s="9"/>
      <c r="N20" s="10" t="s">
        <v>100</v>
      </c>
      <c r="O20" s="10" t="s">
        <v>100</v>
      </c>
      <c r="P20" s="11">
        <v>191480</v>
      </c>
      <c r="Q20" s="9"/>
      <c r="R20" s="11">
        <f>P20</f>
        <v>191480</v>
      </c>
      <c r="S20" s="11">
        <f>P20</f>
        <v>191480</v>
      </c>
    </row>
    <row r="21" spans="1:20" ht="15" customHeight="1" x14ac:dyDescent="0.25">
      <c r="A21" s="122" t="s">
        <v>137</v>
      </c>
      <c r="C21" s="9" t="s">
        <v>37</v>
      </c>
      <c r="D21" s="9"/>
      <c r="E21" s="10" t="s">
        <v>38</v>
      </c>
      <c r="F21" s="9"/>
      <c r="G21" s="9"/>
      <c r="H21" s="9">
        <f>H23</f>
        <v>0</v>
      </c>
      <c r="I21" s="9">
        <f t="shared" ref="I21:L21" si="6">I23</f>
        <v>0</v>
      </c>
      <c r="J21" s="9">
        <f t="shared" si="6"/>
        <v>0</v>
      </c>
      <c r="K21" s="9">
        <f t="shared" si="6"/>
        <v>0</v>
      </c>
      <c r="L21" s="9">
        <f t="shared" si="6"/>
        <v>0</v>
      </c>
      <c r="M21" s="68" t="s">
        <v>38</v>
      </c>
      <c r="N21" s="9"/>
      <c r="O21" s="9"/>
      <c r="P21" s="11">
        <f>P23</f>
        <v>11355</v>
      </c>
      <c r="Q21" s="10" t="s">
        <v>38</v>
      </c>
      <c r="R21" s="11">
        <f>R23</f>
        <v>11355</v>
      </c>
      <c r="S21" s="11">
        <f>S23</f>
        <v>11355</v>
      </c>
    </row>
    <row r="22" spans="1:20" x14ac:dyDescent="0.25">
      <c r="A22" s="122"/>
      <c r="B22" s="122" t="s">
        <v>39</v>
      </c>
      <c r="C22" s="122"/>
      <c r="D22" s="51"/>
      <c r="E22" s="9"/>
      <c r="F22" s="9"/>
      <c r="G22" s="9"/>
      <c r="H22" s="10" t="s">
        <v>38</v>
      </c>
      <c r="I22" s="9"/>
      <c r="J22" s="10" t="s">
        <v>38</v>
      </c>
      <c r="K22" s="9"/>
      <c r="L22" s="10"/>
      <c r="M22" s="68" t="s">
        <v>38</v>
      </c>
      <c r="N22" s="9"/>
      <c r="O22" s="9"/>
      <c r="P22" s="10" t="s">
        <v>38</v>
      </c>
      <c r="Q22" s="10" t="s">
        <v>38</v>
      </c>
      <c r="R22" s="10" t="s">
        <v>38</v>
      </c>
      <c r="S22" s="10" t="s">
        <v>38</v>
      </c>
    </row>
    <row r="23" spans="1:20" ht="207.75" customHeight="1" x14ac:dyDescent="0.25">
      <c r="A23" s="122"/>
      <c r="B23" s="122" t="s">
        <v>161</v>
      </c>
      <c r="C23" s="122"/>
      <c r="D23" s="51"/>
      <c r="E23" s="9" t="s">
        <v>84</v>
      </c>
      <c r="F23" s="9" t="s">
        <v>83</v>
      </c>
      <c r="G23" s="9">
        <v>792</v>
      </c>
      <c r="H23" s="9"/>
      <c r="I23" s="9">
        <f>H23</f>
        <v>0</v>
      </c>
      <c r="J23" s="9"/>
      <c r="K23" s="9">
        <f>J23</f>
        <v>0</v>
      </c>
      <c r="L23" s="9">
        <f>J23</f>
        <v>0</v>
      </c>
      <c r="M23" s="9"/>
      <c r="N23" s="10" t="s">
        <v>100</v>
      </c>
      <c r="O23" s="10" t="s">
        <v>100</v>
      </c>
      <c r="P23" s="11">
        <v>11355</v>
      </c>
      <c r="Q23" s="9"/>
      <c r="R23" s="11">
        <f>P23</f>
        <v>11355</v>
      </c>
      <c r="S23" s="11">
        <f>R23</f>
        <v>11355</v>
      </c>
    </row>
    <row r="24" spans="1:20" ht="18" customHeight="1" x14ac:dyDescent="0.25">
      <c r="A24" s="122" t="s">
        <v>133</v>
      </c>
      <c r="C24" s="9" t="s">
        <v>37</v>
      </c>
      <c r="D24" s="9"/>
      <c r="E24" s="10" t="s">
        <v>38</v>
      </c>
      <c r="F24" s="9"/>
      <c r="G24" s="9"/>
      <c r="H24" s="9">
        <f>H26</f>
        <v>5</v>
      </c>
      <c r="I24" s="9">
        <f t="shared" ref="I24:L24" si="7">I26</f>
        <v>5</v>
      </c>
      <c r="J24" s="9">
        <f t="shared" si="7"/>
        <v>5</v>
      </c>
      <c r="K24" s="9">
        <f t="shared" si="7"/>
        <v>5</v>
      </c>
      <c r="L24" s="9">
        <f t="shared" si="7"/>
        <v>5</v>
      </c>
      <c r="M24" s="68" t="s">
        <v>38</v>
      </c>
      <c r="N24" s="9"/>
      <c r="O24" s="9"/>
      <c r="P24" s="11">
        <f>P26</f>
        <v>536820.21</v>
      </c>
      <c r="Q24" s="10" t="s">
        <v>38</v>
      </c>
      <c r="R24" s="11">
        <f>R26</f>
        <v>536820.21</v>
      </c>
      <c r="S24" s="11">
        <f>S26</f>
        <v>536820.21</v>
      </c>
    </row>
    <row r="25" spans="1:20" ht="18" customHeight="1" x14ac:dyDescent="0.25">
      <c r="A25" s="122"/>
      <c r="B25" s="122" t="s">
        <v>39</v>
      </c>
      <c r="C25" s="122"/>
      <c r="D25" s="51"/>
      <c r="E25" s="9"/>
      <c r="F25" s="9"/>
      <c r="G25" s="9"/>
      <c r="H25" s="10" t="s">
        <v>38</v>
      </c>
      <c r="I25" s="9"/>
      <c r="J25" s="10" t="s">
        <v>38</v>
      </c>
      <c r="K25" s="9"/>
      <c r="L25" s="10"/>
      <c r="M25" s="68" t="s">
        <v>38</v>
      </c>
      <c r="N25" s="9"/>
      <c r="O25" s="9"/>
      <c r="P25" s="10" t="s">
        <v>38</v>
      </c>
      <c r="Q25" s="10" t="s">
        <v>38</v>
      </c>
      <c r="R25" s="10" t="s">
        <v>38</v>
      </c>
      <c r="S25" s="10" t="s">
        <v>38</v>
      </c>
    </row>
    <row r="26" spans="1:20" ht="183.75" customHeight="1" x14ac:dyDescent="0.25">
      <c r="A26" s="122"/>
      <c r="B26" s="122" t="s">
        <v>161</v>
      </c>
      <c r="C26" s="122"/>
      <c r="D26" s="51"/>
      <c r="E26" s="9" t="s">
        <v>84</v>
      </c>
      <c r="F26" s="9" t="s">
        <v>83</v>
      </c>
      <c r="G26" s="9">
        <v>792</v>
      </c>
      <c r="H26" s="9">
        <v>5</v>
      </c>
      <c r="I26" s="9">
        <f>H26</f>
        <v>5</v>
      </c>
      <c r="J26" s="9">
        <v>5</v>
      </c>
      <c r="K26" s="9">
        <f>J26</f>
        <v>5</v>
      </c>
      <c r="L26" s="9">
        <f>J26</f>
        <v>5</v>
      </c>
      <c r="M26" s="9"/>
      <c r="N26" s="10" t="s">
        <v>100</v>
      </c>
      <c r="O26" s="10" t="s">
        <v>100</v>
      </c>
      <c r="P26" s="11">
        <v>536820.21</v>
      </c>
      <c r="Q26" s="9"/>
      <c r="R26" s="11">
        <f>P26</f>
        <v>536820.21</v>
      </c>
      <c r="S26" s="11">
        <f>R26</f>
        <v>536820.21</v>
      </c>
    </row>
    <row r="27" spans="1:20" ht="18.75" customHeight="1" x14ac:dyDescent="0.25">
      <c r="A27" s="122" t="s">
        <v>134</v>
      </c>
      <c r="C27" s="9" t="s">
        <v>37</v>
      </c>
      <c r="D27" s="9"/>
      <c r="E27" s="10" t="s">
        <v>38</v>
      </c>
      <c r="F27" s="9"/>
      <c r="G27" s="9"/>
      <c r="H27" s="9">
        <f>H29</f>
        <v>5</v>
      </c>
      <c r="I27" s="9">
        <f t="shared" ref="I27:L27" si="8">I29</f>
        <v>5</v>
      </c>
      <c r="J27" s="9">
        <f t="shared" si="8"/>
        <v>5</v>
      </c>
      <c r="K27" s="9">
        <f t="shared" si="8"/>
        <v>5</v>
      </c>
      <c r="L27" s="9">
        <f t="shared" si="8"/>
        <v>5</v>
      </c>
      <c r="M27" s="68" t="s">
        <v>38</v>
      </c>
      <c r="N27" s="9"/>
      <c r="O27" s="9"/>
      <c r="P27" s="11">
        <f>P29</f>
        <v>435125.18</v>
      </c>
      <c r="Q27" s="10" t="s">
        <v>38</v>
      </c>
      <c r="R27" s="11">
        <f>R29</f>
        <v>435125.18</v>
      </c>
      <c r="S27" s="11">
        <f>S29</f>
        <v>435125.18</v>
      </c>
    </row>
    <row r="28" spans="1:20" ht="18.75" customHeight="1" x14ac:dyDescent="0.25">
      <c r="A28" s="122"/>
      <c r="B28" s="122" t="s">
        <v>39</v>
      </c>
      <c r="C28" s="122"/>
      <c r="D28" s="51"/>
      <c r="E28" s="9"/>
      <c r="F28" s="9"/>
      <c r="G28" s="9"/>
      <c r="H28" s="10" t="s">
        <v>38</v>
      </c>
      <c r="I28" s="9"/>
      <c r="J28" s="10" t="s">
        <v>38</v>
      </c>
      <c r="K28" s="9"/>
      <c r="L28" s="10"/>
      <c r="M28" s="68" t="s">
        <v>38</v>
      </c>
      <c r="N28" s="9"/>
      <c r="O28" s="9"/>
      <c r="P28" s="10" t="s">
        <v>38</v>
      </c>
      <c r="Q28" s="10" t="s">
        <v>38</v>
      </c>
      <c r="R28" s="10" t="s">
        <v>38</v>
      </c>
      <c r="S28" s="10" t="s">
        <v>38</v>
      </c>
    </row>
    <row r="29" spans="1:20" ht="183.75" customHeight="1" x14ac:dyDescent="0.25">
      <c r="A29" s="122"/>
      <c r="B29" s="122" t="s">
        <v>161</v>
      </c>
      <c r="C29" s="122"/>
      <c r="D29" s="51"/>
      <c r="E29" s="9" t="s">
        <v>84</v>
      </c>
      <c r="F29" s="9" t="s">
        <v>83</v>
      </c>
      <c r="G29" s="9">
        <v>792</v>
      </c>
      <c r="H29" s="9">
        <f>5</f>
        <v>5</v>
      </c>
      <c r="I29" s="9">
        <f>H29</f>
        <v>5</v>
      </c>
      <c r="J29" s="9">
        <f>I29</f>
        <v>5</v>
      </c>
      <c r="K29" s="9">
        <f>J29</f>
        <v>5</v>
      </c>
      <c r="L29" s="9">
        <f>J29</f>
        <v>5</v>
      </c>
      <c r="M29" s="9"/>
      <c r="N29" s="10" t="s">
        <v>100</v>
      </c>
      <c r="O29" s="10" t="s">
        <v>100</v>
      </c>
      <c r="P29" s="11">
        <v>435125.18</v>
      </c>
      <c r="Q29" s="9"/>
      <c r="R29" s="11">
        <v>435125.18</v>
      </c>
      <c r="S29" s="11">
        <v>435125.18</v>
      </c>
    </row>
    <row r="30" spans="1:20" ht="15" customHeight="1" x14ac:dyDescent="0.25">
      <c r="A30" s="122" t="s">
        <v>98</v>
      </c>
      <c r="C30" s="9" t="s">
        <v>37</v>
      </c>
      <c r="D30" s="9"/>
      <c r="E30" s="10" t="s">
        <v>38</v>
      </c>
      <c r="F30" s="9"/>
      <c r="G30" s="9"/>
      <c r="H30" s="9">
        <f>H32</f>
        <v>1</v>
      </c>
      <c r="I30" s="9">
        <f t="shared" ref="I30:L30" si="9">I32</f>
        <v>1</v>
      </c>
      <c r="J30" s="9">
        <f t="shared" si="9"/>
        <v>1</v>
      </c>
      <c r="K30" s="9">
        <f t="shared" si="9"/>
        <v>1</v>
      </c>
      <c r="L30" s="9">
        <f t="shared" si="9"/>
        <v>1</v>
      </c>
      <c r="M30" s="68" t="s">
        <v>38</v>
      </c>
      <c r="N30" s="9"/>
      <c r="O30" s="9"/>
      <c r="P30" s="11">
        <f>P32</f>
        <v>67664</v>
      </c>
      <c r="Q30" s="10" t="s">
        <v>38</v>
      </c>
      <c r="R30" s="11">
        <f>R32</f>
        <v>67664</v>
      </c>
      <c r="S30" s="11">
        <f>S32</f>
        <v>67664</v>
      </c>
    </row>
    <row r="31" spans="1:20" x14ac:dyDescent="0.25">
      <c r="A31" s="122"/>
      <c r="B31" s="122" t="s">
        <v>39</v>
      </c>
      <c r="C31" s="122"/>
      <c r="D31" s="51"/>
      <c r="E31" s="9"/>
      <c r="F31" s="9"/>
      <c r="G31" s="9"/>
      <c r="H31" s="10" t="s">
        <v>38</v>
      </c>
      <c r="I31" s="9"/>
      <c r="J31" s="10" t="s">
        <v>38</v>
      </c>
      <c r="K31" s="9"/>
      <c r="L31" s="10"/>
      <c r="M31" s="68" t="s">
        <v>38</v>
      </c>
      <c r="N31" s="9"/>
      <c r="O31" s="9"/>
      <c r="P31" s="10" t="s">
        <v>38</v>
      </c>
      <c r="Q31" s="10" t="s">
        <v>38</v>
      </c>
      <c r="R31" s="10" t="s">
        <v>38</v>
      </c>
      <c r="S31" s="10" t="s">
        <v>38</v>
      </c>
    </row>
    <row r="32" spans="1:20" ht="195.75" customHeight="1" x14ac:dyDescent="0.25">
      <c r="A32" s="122"/>
      <c r="B32" s="122" t="s">
        <v>161</v>
      </c>
      <c r="C32" s="122"/>
      <c r="D32" s="51"/>
      <c r="E32" s="9" t="s">
        <v>84</v>
      </c>
      <c r="F32" s="9" t="s">
        <v>83</v>
      </c>
      <c r="G32" s="9">
        <v>792</v>
      </c>
      <c r="H32" s="9">
        <v>1</v>
      </c>
      <c r="I32" s="9">
        <f>H32</f>
        <v>1</v>
      </c>
      <c r="J32" s="9">
        <v>1</v>
      </c>
      <c r="K32" s="9">
        <f>J32</f>
        <v>1</v>
      </c>
      <c r="L32" s="9">
        <f>J32</f>
        <v>1</v>
      </c>
      <c r="M32" s="9"/>
      <c r="N32" s="10" t="s">
        <v>100</v>
      </c>
      <c r="O32" s="10" t="s">
        <v>100</v>
      </c>
      <c r="P32" s="11">
        <f>67664</f>
        <v>67664</v>
      </c>
      <c r="Q32" s="9"/>
      <c r="R32" s="11">
        <f>P32</f>
        <v>67664</v>
      </c>
      <c r="S32" s="11">
        <f>P32</f>
        <v>67664</v>
      </c>
    </row>
    <row r="33" spans="1:19" ht="18" customHeight="1" x14ac:dyDescent="0.25">
      <c r="A33" s="122" t="s">
        <v>135</v>
      </c>
      <c r="C33" s="9" t="s">
        <v>37</v>
      </c>
      <c r="D33" s="9"/>
      <c r="E33" s="10" t="s">
        <v>38</v>
      </c>
      <c r="F33" s="9"/>
      <c r="G33" s="9"/>
      <c r="H33" s="9">
        <f>H35</f>
        <v>1</v>
      </c>
      <c r="I33" s="9">
        <f t="shared" ref="I33:L33" si="10">I35</f>
        <v>1</v>
      </c>
      <c r="J33" s="9">
        <f t="shared" si="10"/>
        <v>1</v>
      </c>
      <c r="K33" s="9">
        <f t="shared" si="10"/>
        <v>1</v>
      </c>
      <c r="L33" s="9">
        <f t="shared" si="10"/>
        <v>1</v>
      </c>
      <c r="M33" s="68" t="s">
        <v>38</v>
      </c>
      <c r="N33" s="9"/>
      <c r="O33" s="9"/>
      <c r="P33" s="11">
        <f>P35</f>
        <v>63719.4</v>
      </c>
      <c r="Q33" s="10" t="s">
        <v>38</v>
      </c>
      <c r="R33" s="11">
        <f>R35</f>
        <v>63719.4</v>
      </c>
      <c r="S33" s="11">
        <f>S35</f>
        <v>63719.4</v>
      </c>
    </row>
    <row r="34" spans="1:19" ht="18" customHeight="1" x14ac:dyDescent="0.25">
      <c r="A34" s="122"/>
      <c r="B34" s="122" t="s">
        <v>39</v>
      </c>
      <c r="C34" s="122"/>
      <c r="D34" s="51"/>
      <c r="E34" s="9"/>
      <c r="F34" s="9"/>
      <c r="G34" s="9"/>
      <c r="H34" s="10" t="s">
        <v>38</v>
      </c>
      <c r="I34" s="9"/>
      <c r="J34" s="10" t="s">
        <v>38</v>
      </c>
      <c r="K34" s="9"/>
      <c r="L34" s="10"/>
      <c r="M34" s="68" t="s">
        <v>38</v>
      </c>
      <c r="N34" s="9"/>
      <c r="O34" s="9"/>
      <c r="P34" s="10" t="s">
        <v>38</v>
      </c>
      <c r="Q34" s="10" t="s">
        <v>38</v>
      </c>
      <c r="R34" s="10" t="s">
        <v>38</v>
      </c>
      <c r="S34" s="10" t="s">
        <v>38</v>
      </c>
    </row>
    <row r="35" spans="1:19" ht="182.25" customHeight="1" x14ac:dyDescent="0.25">
      <c r="A35" s="122"/>
      <c r="B35" s="122" t="s">
        <v>161</v>
      </c>
      <c r="C35" s="122"/>
      <c r="D35" s="51"/>
      <c r="E35" s="9" t="s">
        <v>84</v>
      </c>
      <c r="F35" s="9" t="s">
        <v>83</v>
      </c>
      <c r="G35" s="9">
        <v>792</v>
      </c>
      <c r="H35" s="9">
        <v>1</v>
      </c>
      <c r="I35" s="9">
        <f>H35</f>
        <v>1</v>
      </c>
      <c r="J35" s="9">
        <v>1</v>
      </c>
      <c r="K35" s="9">
        <f>J35</f>
        <v>1</v>
      </c>
      <c r="L35" s="9">
        <f>J35</f>
        <v>1</v>
      </c>
      <c r="M35" s="9"/>
      <c r="N35" s="10" t="s">
        <v>100</v>
      </c>
      <c r="O35" s="10" t="s">
        <v>100</v>
      </c>
      <c r="P35" s="11">
        <v>63719.4</v>
      </c>
      <c r="Q35" s="9"/>
      <c r="R35" s="11">
        <v>63719.4</v>
      </c>
      <c r="S35" s="11">
        <v>63719.4</v>
      </c>
    </row>
    <row r="36" spans="1:19" hidden="1" x14ac:dyDescent="0.25">
      <c r="A36" s="27"/>
    </row>
    <row r="37" spans="1:19" hidden="1" x14ac:dyDescent="0.25">
      <c r="A37" s="27" t="s">
        <v>159</v>
      </c>
      <c r="H37" s="142"/>
      <c r="I37" s="142"/>
    </row>
    <row r="38" spans="1:19" hidden="1" x14ac:dyDescent="0.25">
      <c r="A38" s="28" t="s">
        <v>89</v>
      </c>
    </row>
    <row r="39" spans="1:19" hidden="1" x14ac:dyDescent="0.25">
      <c r="A39" s="27" t="s">
        <v>188</v>
      </c>
    </row>
    <row r="40" spans="1:19" hidden="1" x14ac:dyDescent="0.25">
      <c r="A40" s="27"/>
    </row>
    <row r="41" spans="1:19" hidden="1" x14ac:dyDescent="0.25">
      <c r="A41" s="27" t="s">
        <v>20</v>
      </c>
    </row>
    <row r="42" spans="1:19" hidden="1" x14ac:dyDescent="0.25"/>
    <row r="43" spans="1:19" ht="18" hidden="1" x14ac:dyDescent="0.25">
      <c r="A43" s="143" t="s">
        <v>40</v>
      </c>
      <c r="B43" s="143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</row>
    <row r="44" spans="1:19" ht="6" hidden="1" customHeight="1" x14ac:dyDescent="0.25"/>
    <row r="45" spans="1:19" hidden="1" x14ac:dyDescent="0.25">
      <c r="A45" s="136" t="s">
        <v>41</v>
      </c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</row>
    <row r="46" spans="1:19" hidden="1" x14ac:dyDescent="0.25">
      <c r="A46" s="136" t="s">
        <v>42</v>
      </c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</row>
    <row r="47" spans="1:19" ht="15.75" hidden="1" customHeight="1" x14ac:dyDescent="0.25">
      <c r="A47" s="136" t="s">
        <v>43</v>
      </c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</row>
    <row r="48" spans="1:19" ht="15" hidden="1" customHeight="1" x14ac:dyDescent="0.25">
      <c r="A48" s="136" t="s">
        <v>67</v>
      </c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</row>
    <row r="49" hidden="1" x14ac:dyDescent="0.25"/>
  </sheetData>
  <mergeCells count="59">
    <mergeCell ref="B28:C28"/>
    <mergeCell ref="B29:C29"/>
    <mergeCell ref="A27:A29"/>
    <mergeCell ref="A30:A32"/>
    <mergeCell ref="B31:C31"/>
    <mergeCell ref="B32:C32"/>
    <mergeCell ref="A33:A35"/>
    <mergeCell ref="B34:C34"/>
    <mergeCell ref="B35:C35"/>
    <mergeCell ref="H37:I37"/>
    <mergeCell ref="A43:S43"/>
    <mergeCell ref="A45:S45"/>
    <mergeCell ref="A46:S46"/>
    <mergeCell ref="A47:S47"/>
    <mergeCell ref="A48:S48"/>
    <mergeCell ref="A1:S1"/>
    <mergeCell ref="A2:S2"/>
    <mergeCell ref="B19:C19"/>
    <mergeCell ref="B20:C20"/>
    <mergeCell ref="S5:S6"/>
    <mergeCell ref="A7:B7"/>
    <mergeCell ref="A8:C8"/>
    <mergeCell ref="A12:A14"/>
    <mergeCell ref="B12:C12"/>
    <mergeCell ref="B13:C13"/>
    <mergeCell ref="B14:C14"/>
    <mergeCell ref="P4:Q4"/>
    <mergeCell ref="R4:S4"/>
    <mergeCell ref="H5:I5"/>
    <mergeCell ref="B26:C26"/>
    <mergeCell ref="R5:R6"/>
    <mergeCell ref="A4:B6"/>
    <mergeCell ref="C4:C6"/>
    <mergeCell ref="E4:E6"/>
    <mergeCell ref="N4:O4"/>
    <mergeCell ref="J5:K5"/>
    <mergeCell ref="L5:L6"/>
    <mergeCell ref="N5:N6"/>
    <mergeCell ref="O5:O6"/>
    <mergeCell ref="P5:P6"/>
    <mergeCell ref="A24:A26"/>
    <mergeCell ref="B25:C25"/>
    <mergeCell ref="A21:A23"/>
    <mergeCell ref="Q5:Q6"/>
    <mergeCell ref="B23:C23"/>
    <mergeCell ref="A9:A11"/>
    <mergeCell ref="B9:C9"/>
    <mergeCell ref="B10:C10"/>
    <mergeCell ref="B11:C11"/>
    <mergeCell ref="A18:A20"/>
    <mergeCell ref="A15:A17"/>
    <mergeCell ref="B15:C15"/>
    <mergeCell ref="B16:C16"/>
    <mergeCell ref="B17:C17"/>
    <mergeCell ref="F4:G5"/>
    <mergeCell ref="H4:M4"/>
    <mergeCell ref="D4:D6"/>
    <mergeCell ref="M5:M6"/>
    <mergeCell ref="B22:C22"/>
  </mergeCells>
  <pageMargins left="0.16" right="0.17" top="0.36" bottom="0.37" header="0.31496062992125984" footer="0.31496062992125984"/>
  <pageSetup paperSize="9" scale="4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zoomScale="110" zoomScaleNormal="110" workbookViewId="0">
      <selection sqref="A1:XFD18"/>
    </sheetView>
  </sheetViews>
  <sheetFormatPr defaultRowHeight="12.75" x14ac:dyDescent="0.2"/>
  <cols>
    <col min="1" max="1" width="8.28515625" style="4" customWidth="1"/>
    <col min="2" max="2" width="16.85546875" style="4" customWidth="1"/>
    <col min="3" max="3" width="49.28515625" style="4" customWidth="1"/>
    <col min="4" max="4" width="4.85546875" style="4" customWidth="1"/>
    <col min="5" max="16384" width="9.140625" style="4"/>
  </cols>
  <sheetData>
    <row r="1" spans="1:6" s="29" customFormat="1" x14ac:dyDescent="0.2">
      <c r="D1" s="100" t="s">
        <v>195</v>
      </c>
      <c r="E1" s="100"/>
      <c r="F1" s="100"/>
    </row>
    <row r="2" spans="1:6" s="29" customFormat="1" ht="56.25" customHeight="1" x14ac:dyDescent="0.2">
      <c r="D2" s="101" t="s">
        <v>196</v>
      </c>
      <c r="E2" s="101"/>
      <c r="F2" s="101"/>
    </row>
    <row r="3" spans="1:6" s="29" customFormat="1" x14ac:dyDescent="0.2">
      <c r="C3" s="102"/>
      <c r="D3" s="102"/>
    </row>
    <row r="4" spans="1:6" s="29" customFormat="1" x14ac:dyDescent="0.2">
      <c r="D4" s="30"/>
    </row>
    <row r="5" spans="1:6" s="29" customFormat="1" x14ac:dyDescent="0.2">
      <c r="D5" s="30"/>
    </row>
    <row r="6" spans="1:6" s="29" customFormat="1" x14ac:dyDescent="0.2">
      <c r="D6" s="30"/>
    </row>
    <row r="7" spans="1:6" x14ac:dyDescent="0.2">
      <c r="A7" s="111" t="s">
        <v>197</v>
      </c>
      <c r="B7" s="111"/>
      <c r="C7" s="111"/>
      <c r="D7" s="111"/>
      <c r="E7" s="111"/>
      <c r="F7" s="111"/>
    </row>
    <row r="8" spans="1:6" x14ac:dyDescent="0.2">
      <c r="A8" s="111" t="s">
        <v>1</v>
      </c>
      <c r="B8" s="111"/>
      <c r="C8" s="111"/>
      <c r="D8" s="111"/>
      <c r="E8" s="111"/>
      <c r="F8" s="111"/>
    </row>
    <row r="9" spans="1:6" x14ac:dyDescent="0.2">
      <c r="A9" s="111"/>
      <c r="B9" s="111"/>
      <c r="C9" s="111"/>
      <c r="D9" s="111"/>
      <c r="E9" s="111"/>
      <c r="F9" s="111"/>
    </row>
    <row r="10" spans="1:6" x14ac:dyDescent="0.2">
      <c r="A10" s="55"/>
      <c r="B10" s="55"/>
      <c r="C10" s="56" t="s">
        <v>198</v>
      </c>
      <c r="D10" s="56"/>
      <c r="E10" s="56"/>
      <c r="F10" s="57" t="s">
        <v>199</v>
      </c>
    </row>
    <row r="11" spans="1:6" x14ac:dyDescent="0.2">
      <c r="A11" s="55"/>
      <c r="B11" s="55"/>
      <c r="C11" s="58" t="s">
        <v>210</v>
      </c>
      <c r="E11" s="59" t="s">
        <v>200</v>
      </c>
      <c r="F11" s="60">
        <v>46052</v>
      </c>
    </row>
    <row r="12" spans="1:6" x14ac:dyDescent="0.2">
      <c r="A12" s="55"/>
      <c r="B12" s="55"/>
      <c r="E12" s="59" t="s">
        <v>201</v>
      </c>
      <c r="F12" s="60">
        <v>46070</v>
      </c>
    </row>
    <row r="13" spans="1:6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x14ac:dyDescent="0.2">
      <c r="A14" s="55"/>
      <c r="B14" s="55"/>
      <c r="E14" s="59"/>
      <c r="F14" s="114" t="s">
        <v>216</v>
      </c>
    </row>
    <row r="15" spans="1:6" ht="36.75" customHeight="1" x14ac:dyDescent="0.2">
      <c r="A15" s="112" t="s">
        <v>206</v>
      </c>
      <c r="B15" s="112"/>
      <c r="C15" s="64" t="s">
        <v>217</v>
      </c>
      <c r="E15" s="59" t="s">
        <v>208</v>
      </c>
      <c r="F15" s="115"/>
    </row>
    <row r="16" spans="1:6" ht="19.5" customHeight="1" x14ac:dyDescent="0.2">
      <c r="A16" s="55"/>
      <c r="B16" s="55"/>
      <c r="E16" s="59"/>
      <c r="F16" s="116">
        <v>13060</v>
      </c>
    </row>
    <row r="17" spans="1:6" ht="52.5" customHeight="1" x14ac:dyDescent="0.2">
      <c r="A17" s="111" t="s">
        <v>3</v>
      </c>
      <c r="B17" s="111"/>
      <c r="C17" s="65" t="s">
        <v>92</v>
      </c>
      <c r="D17" s="66"/>
      <c r="E17" s="66" t="s">
        <v>209</v>
      </c>
      <c r="F17" s="117"/>
    </row>
    <row r="18" spans="1:6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x14ac:dyDescent="0.2">
      <c r="A19" s="1"/>
      <c r="B19" s="1"/>
    </row>
    <row r="20" spans="1:6" x14ac:dyDescent="0.2">
      <c r="A20" s="1"/>
      <c r="B20" s="1"/>
    </row>
    <row r="21" spans="1:6" x14ac:dyDescent="0.2">
      <c r="A21" s="147" t="s">
        <v>4</v>
      </c>
      <c r="B21" s="147"/>
      <c r="C21" s="147"/>
      <c r="D21" s="147"/>
    </row>
    <row r="22" spans="1:6" x14ac:dyDescent="0.2">
      <c r="A22" s="147" t="s">
        <v>5</v>
      </c>
      <c r="B22" s="147"/>
      <c r="C22" s="147"/>
      <c r="D22" s="147"/>
    </row>
    <row r="23" spans="1:6" x14ac:dyDescent="0.2">
      <c r="A23" s="1"/>
      <c r="B23" s="1"/>
    </row>
    <row r="24" spans="1:6" ht="15" customHeight="1" x14ac:dyDescent="0.2">
      <c r="A24" s="144" t="s">
        <v>66</v>
      </c>
      <c r="B24" s="144" t="s">
        <v>6</v>
      </c>
      <c r="C24" s="144"/>
      <c r="D24" s="144" t="s">
        <v>51</v>
      </c>
      <c r="E24" s="144"/>
      <c r="F24" s="144"/>
    </row>
    <row r="25" spans="1:6" x14ac:dyDescent="0.2">
      <c r="A25" s="144"/>
      <c r="B25" s="144"/>
      <c r="C25" s="144"/>
      <c r="D25" s="144"/>
      <c r="E25" s="144"/>
      <c r="F25" s="144"/>
    </row>
    <row r="26" spans="1:6" ht="15" customHeight="1" x14ac:dyDescent="0.2">
      <c r="A26" s="3">
        <v>1</v>
      </c>
      <c r="B26" s="149">
        <v>2</v>
      </c>
      <c r="C26" s="149"/>
      <c r="D26" s="144">
        <v>3</v>
      </c>
      <c r="E26" s="144"/>
      <c r="F26" s="144"/>
    </row>
    <row r="27" spans="1:6" ht="15" customHeight="1" x14ac:dyDescent="0.2">
      <c r="A27" s="6" t="s">
        <v>55</v>
      </c>
      <c r="B27" s="146" t="s">
        <v>7</v>
      </c>
      <c r="C27" s="146"/>
      <c r="D27" s="144" t="s">
        <v>8</v>
      </c>
      <c r="E27" s="144"/>
      <c r="F27" s="144"/>
    </row>
    <row r="28" spans="1:6" ht="15" customHeight="1" x14ac:dyDescent="0.2">
      <c r="A28" s="7" t="s">
        <v>54</v>
      </c>
      <c r="B28" s="148" t="s">
        <v>9</v>
      </c>
      <c r="C28" s="148"/>
      <c r="D28" s="145">
        <f>D29</f>
        <v>14</v>
      </c>
      <c r="E28" s="145"/>
      <c r="F28" s="145"/>
    </row>
    <row r="29" spans="1:6" ht="15" customHeight="1" x14ac:dyDescent="0.2">
      <c r="A29" s="8" t="s">
        <v>56</v>
      </c>
      <c r="B29" s="146" t="s">
        <v>10</v>
      </c>
      <c r="C29" s="146"/>
      <c r="D29" s="144">
        <v>14</v>
      </c>
      <c r="E29" s="144"/>
      <c r="F29" s="144"/>
    </row>
    <row r="30" spans="1:6" ht="15" customHeight="1" x14ac:dyDescent="0.2">
      <c r="A30" s="8" t="s">
        <v>57</v>
      </c>
      <c r="B30" s="146" t="s">
        <v>11</v>
      </c>
      <c r="C30" s="146"/>
      <c r="D30" s="144"/>
      <c r="E30" s="144"/>
      <c r="F30" s="144"/>
    </row>
    <row r="31" spans="1:6" ht="15" customHeight="1" x14ac:dyDescent="0.2">
      <c r="A31" s="8" t="s">
        <v>58</v>
      </c>
      <c r="B31" s="146" t="s">
        <v>12</v>
      </c>
      <c r="C31" s="146"/>
      <c r="D31" s="144"/>
      <c r="E31" s="144"/>
      <c r="F31" s="144"/>
    </row>
    <row r="32" spans="1:6" ht="15" customHeight="1" x14ac:dyDescent="0.2">
      <c r="A32" s="7" t="s">
        <v>59</v>
      </c>
      <c r="B32" s="148" t="s">
        <v>13</v>
      </c>
      <c r="C32" s="148"/>
      <c r="D32" s="145"/>
      <c r="E32" s="145"/>
      <c r="F32" s="145"/>
    </row>
    <row r="33" spans="1:6" ht="15" customHeight="1" x14ac:dyDescent="0.2">
      <c r="A33" s="7" t="s">
        <v>60</v>
      </c>
      <c r="B33" s="148" t="s">
        <v>14</v>
      </c>
      <c r="C33" s="148"/>
      <c r="D33" s="145"/>
      <c r="E33" s="145"/>
      <c r="F33" s="145"/>
    </row>
    <row r="34" spans="1:6" ht="15" customHeight="1" x14ac:dyDescent="0.2">
      <c r="A34" s="8" t="s">
        <v>61</v>
      </c>
      <c r="B34" s="146" t="s">
        <v>15</v>
      </c>
      <c r="C34" s="146"/>
      <c r="D34" s="144"/>
      <c r="E34" s="144"/>
      <c r="F34" s="144"/>
    </row>
    <row r="35" spans="1:6" ht="15" customHeight="1" x14ac:dyDescent="0.2">
      <c r="A35" s="8" t="s">
        <v>62</v>
      </c>
      <c r="B35" s="146" t="s">
        <v>10</v>
      </c>
      <c r="C35" s="146"/>
      <c r="D35" s="144"/>
      <c r="E35" s="144"/>
      <c r="F35" s="144"/>
    </row>
    <row r="36" spans="1:6" ht="15" customHeight="1" x14ac:dyDescent="0.2">
      <c r="A36" s="7" t="s">
        <v>63</v>
      </c>
      <c r="B36" s="148" t="s">
        <v>16</v>
      </c>
      <c r="C36" s="148"/>
      <c r="D36" s="145">
        <f>D37</f>
        <v>7</v>
      </c>
      <c r="E36" s="145"/>
      <c r="F36" s="145"/>
    </row>
    <row r="37" spans="1:6" ht="15" customHeight="1" x14ac:dyDescent="0.2">
      <c r="A37" s="8" t="s">
        <v>64</v>
      </c>
      <c r="B37" s="146" t="s">
        <v>17</v>
      </c>
      <c r="C37" s="146"/>
      <c r="D37" s="144">
        <v>7</v>
      </c>
      <c r="E37" s="144"/>
      <c r="F37" s="144"/>
    </row>
    <row r="38" spans="1:6" ht="15" customHeight="1" x14ac:dyDescent="0.2">
      <c r="A38" s="8" t="s">
        <v>65</v>
      </c>
      <c r="B38" s="146" t="s">
        <v>18</v>
      </c>
      <c r="C38" s="146"/>
      <c r="D38" s="144"/>
      <c r="E38" s="144"/>
      <c r="F38" s="144"/>
    </row>
    <row r="39" spans="1:6" ht="15" customHeight="1" x14ac:dyDescent="0.2">
      <c r="A39" s="6" t="s">
        <v>19</v>
      </c>
      <c r="B39" s="146" t="s">
        <v>19</v>
      </c>
      <c r="C39" s="146"/>
      <c r="D39" s="144" t="s">
        <v>19</v>
      </c>
      <c r="E39" s="144"/>
      <c r="F39" s="144"/>
    </row>
    <row r="40" spans="1:6" x14ac:dyDescent="0.2">
      <c r="A40" s="2"/>
      <c r="B40" s="2"/>
    </row>
    <row r="41" spans="1:6" ht="15.75" hidden="1" x14ac:dyDescent="0.2">
      <c r="A41" s="151" t="s">
        <v>21</v>
      </c>
      <c r="B41" s="151"/>
      <c r="C41" s="151"/>
      <c r="D41" s="151"/>
    </row>
    <row r="42" spans="1:6" ht="27.75" hidden="1" customHeight="1" x14ac:dyDescent="0.2">
      <c r="A42" s="150" t="s">
        <v>22</v>
      </c>
      <c r="B42" s="150"/>
      <c r="C42" s="150"/>
      <c r="D42" s="150"/>
    </row>
    <row r="43" spans="1:6" ht="41.25" hidden="1" customHeight="1" x14ac:dyDescent="0.2">
      <c r="A43" s="150" t="s">
        <v>23</v>
      </c>
      <c r="B43" s="150"/>
      <c r="C43" s="150"/>
      <c r="D43" s="150"/>
    </row>
    <row r="44" spans="1:6" ht="39.75" hidden="1" customHeight="1" x14ac:dyDescent="0.2">
      <c r="A44" s="150" t="s">
        <v>24</v>
      </c>
      <c r="B44" s="150"/>
      <c r="C44" s="150"/>
      <c r="D44" s="150"/>
    </row>
    <row r="45" spans="1:6" ht="28.5" hidden="1" customHeight="1" x14ac:dyDescent="0.2">
      <c r="A45" s="150" t="s">
        <v>25</v>
      </c>
      <c r="B45" s="150"/>
      <c r="C45" s="150"/>
      <c r="D45" s="150"/>
    </row>
    <row r="46" spans="1:6" ht="42" hidden="1" customHeight="1" x14ac:dyDescent="0.2">
      <c r="A46" s="150" t="s">
        <v>26</v>
      </c>
      <c r="B46" s="150"/>
      <c r="C46" s="150"/>
      <c r="D46" s="150"/>
    </row>
    <row r="47" spans="1:6" ht="29.25" hidden="1" customHeight="1" x14ac:dyDescent="0.2">
      <c r="A47" s="150" t="s">
        <v>27</v>
      </c>
      <c r="B47" s="150"/>
      <c r="C47" s="150"/>
      <c r="D47" s="150"/>
    </row>
    <row r="48" spans="1:6" ht="54.75" hidden="1" customHeight="1" x14ac:dyDescent="0.2">
      <c r="A48" s="150" t="s">
        <v>28</v>
      </c>
      <c r="B48" s="150"/>
      <c r="C48" s="150"/>
      <c r="D48" s="150"/>
    </row>
    <row r="49" spans="1:4" ht="53.25" hidden="1" customHeight="1" x14ac:dyDescent="0.2">
      <c r="A49" s="150" t="s">
        <v>29</v>
      </c>
      <c r="B49" s="150"/>
      <c r="C49" s="150"/>
      <c r="D49" s="150"/>
    </row>
    <row r="50" spans="1:4" x14ac:dyDescent="0.2">
      <c r="A50" s="1"/>
      <c r="B50" s="1"/>
    </row>
  </sheetData>
  <mergeCells count="55">
    <mergeCell ref="A49:D49"/>
    <mergeCell ref="A41:D41"/>
    <mergeCell ref="A42:D42"/>
    <mergeCell ref="A43:D43"/>
    <mergeCell ref="A44:D44"/>
    <mergeCell ref="A45:D45"/>
    <mergeCell ref="A46:D46"/>
    <mergeCell ref="A47:D47"/>
    <mergeCell ref="A48:D48"/>
    <mergeCell ref="B35:C35"/>
    <mergeCell ref="B36:C36"/>
    <mergeCell ref="B37:C37"/>
    <mergeCell ref="B38:C38"/>
    <mergeCell ref="B39:C39"/>
    <mergeCell ref="B30:C30"/>
    <mergeCell ref="B31:C31"/>
    <mergeCell ref="B32:C32"/>
    <mergeCell ref="B33:C33"/>
    <mergeCell ref="B34:C34"/>
    <mergeCell ref="B28:C28"/>
    <mergeCell ref="B29:C29"/>
    <mergeCell ref="A24:A25"/>
    <mergeCell ref="B24:C25"/>
    <mergeCell ref="B26:C26"/>
    <mergeCell ref="D28:F28"/>
    <mergeCell ref="D29:F29"/>
    <mergeCell ref="D30:F30"/>
    <mergeCell ref="D31:F31"/>
    <mergeCell ref="D32:F32"/>
    <mergeCell ref="D1:F1"/>
    <mergeCell ref="D2:F2"/>
    <mergeCell ref="C3:D3"/>
    <mergeCell ref="A7:F7"/>
    <mergeCell ref="A8:F8"/>
    <mergeCell ref="A9:F9"/>
    <mergeCell ref="A13:B13"/>
    <mergeCell ref="F14:F15"/>
    <mergeCell ref="A15:B15"/>
    <mergeCell ref="F16:F17"/>
    <mergeCell ref="A17:B17"/>
    <mergeCell ref="A18:B18"/>
    <mergeCell ref="C18:F18"/>
    <mergeCell ref="D24:F25"/>
    <mergeCell ref="D26:F26"/>
    <mergeCell ref="D27:F27"/>
    <mergeCell ref="B27:C27"/>
    <mergeCell ref="A21:D21"/>
    <mergeCell ref="A22:D22"/>
    <mergeCell ref="D38:F38"/>
    <mergeCell ref="D39:F39"/>
    <mergeCell ref="D33:F33"/>
    <mergeCell ref="D34:F34"/>
    <mergeCell ref="D35:F35"/>
    <mergeCell ref="D36:F36"/>
    <mergeCell ref="D37:F37"/>
  </mergeCells>
  <hyperlinks>
    <hyperlink ref="A49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5"/>
  <sheetViews>
    <sheetView topLeftCell="A43" zoomScale="85" zoomScaleNormal="85" workbookViewId="0">
      <selection activeCell="G47" sqref="G47"/>
    </sheetView>
  </sheetViews>
  <sheetFormatPr defaultRowHeight="15" x14ac:dyDescent="0.25"/>
  <cols>
    <col min="1" max="1" width="19.85546875" style="21" customWidth="1"/>
    <col min="2" max="2" width="0.140625" style="21" customWidth="1"/>
    <col min="3" max="3" width="25.28515625" style="21" customWidth="1"/>
    <col min="4" max="4" width="13.7109375" style="21" customWidth="1"/>
    <col min="5" max="5" width="15.5703125" style="21" customWidth="1"/>
    <col min="6" max="7" width="8.85546875" style="21" customWidth="1"/>
    <col min="8" max="13" width="14.140625" style="21" customWidth="1"/>
    <col min="14" max="15" width="14.140625" style="37" customWidth="1"/>
    <col min="16" max="19" width="14.140625" style="21" customWidth="1"/>
    <col min="20" max="16384" width="9.140625" style="21"/>
  </cols>
  <sheetData>
    <row r="1" spans="1:19" x14ac:dyDescent="0.25">
      <c r="A1" s="137" t="s">
        <v>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</row>
    <row r="2" spans="1:19" x14ac:dyDescent="0.25">
      <c r="A2" s="137" t="s">
        <v>31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x14ac:dyDescent="0.25">
      <c r="A3" s="22"/>
    </row>
    <row r="4" spans="1:19" s="23" customFormat="1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s="23" customFormat="1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s="23" customFormat="1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6" t="s">
        <v>36</v>
      </c>
      <c r="I6" s="16" t="s">
        <v>45</v>
      </c>
      <c r="J6" s="16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38">
        <v>1</v>
      </c>
      <c r="B7" s="138"/>
      <c r="C7" s="10">
        <v>2</v>
      </c>
      <c r="D7" s="10">
        <v>3</v>
      </c>
      <c r="E7" s="10">
        <v>4</v>
      </c>
      <c r="F7" s="10">
        <v>5</v>
      </c>
      <c r="G7" s="10">
        <v>6</v>
      </c>
      <c r="H7" s="10">
        <v>7</v>
      </c>
      <c r="I7" s="10">
        <v>8</v>
      </c>
      <c r="J7" s="10">
        <v>9</v>
      </c>
      <c r="K7" s="10">
        <v>10</v>
      </c>
      <c r="L7" s="10">
        <v>11</v>
      </c>
      <c r="M7" s="10">
        <v>12</v>
      </c>
      <c r="N7" s="10">
        <v>13</v>
      </c>
      <c r="O7" s="10">
        <v>14</v>
      </c>
      <c r="P7" s="10">
        <v>15</v>
      </c>
      <c r="Q7" s="52">
        <v>16</v>
      </c>
      <c r="R7" s="52">
        <v>17</v>
      </c>
      <c r="S7" s="52">
        <v>18</v>
      </c>
    </row>
    <row r="8" spans="1:19" ht="45" customHeight="1" x14ac:dyDescent="0.25">
      <c r="A8" s="139" t="s">
        <v>68</v>
      </c>
      <c r="B8" s="140"/>
      <c r="C8" s="141"/>
      <c r="D8" s="54"/>
      <c r="E8" s="9" t="s">
        <v>163</v>
      </c>
      <c r="F8" s="9"/>
      <c r="G8" s="9"/>
      <c r="H8" s="9">
        <v>100</v>
      </c>
      <c r="I8" s="9">
        <v>100</v>
      </c>
      <c r="J8" s="11">
        <f>R8/P8*100</f>
        <v>99.47100174573086</v>
      </c>
      <c r="K8" s="11">
        <f>J8</f>
        <v>99.47100174573086</v>
      </c>
      <c r="L8" s="11">
        <f>K8</f>
        <v>99.47100174573086</v>
      </c>
      <c r="M8" s="11"/>
      <c r="N8" s="10" t="s">
        <v>38</v>
      </c>
      <c r="O8" s="10" t="s">
        <v>38</v>
      </c>
      <c r="P8" s="11">
        <f>P9+P12+P15+P18+P21+P24+P27++P30+P33+P36+P39+P42+P45+P48</f>
        <v>33911584.500000007</v>
      </c>
      <c r="Q8" s="9"/>
      <c r="R8" s="11">
        <f>R9+R12+R15+R18+R21+R24+R27++R30+R33+R36+R39+R42+R45+R48</f>
        <v>33732192.810000002</v>
      </c>
      <c r="S8" s="11">
        <f>S9+S12+S15+S18+S21+S24+S27++S30+S33+S36+S39+S42+S45+S48</f>
        <v>33732192.810000002</v>
      </c>
    </row>
    <row r="9" spans="1:19" ht="35.25" customHeight="1" x14ac:dyDescent="0.25">
      <c r="A9" s="122" t="s">
        <v>141</v>
      </c>
      <c r="B9" s="139" t="s">
        <v>37</v>
      </c>
      <c r="C9" s="141"/>
      <c r="D9" s="54"/>
      <c r="E9" s="10" t="s">
        <v>38</v>
      </c>
      <c r="F9" s="9"/>
      <c r="G9" s="9"/>
      <c r="H9" s="9">
        <f>H11</f>
        <v>100</v>
      </c>
      <c r="I9" s="9">
        <f t="shared" ref="I9:L9" si="0">I11</f>
        <v>100</v>
      </c>
      <c r="J9" s="11">
        <f t="shared" si="0"/>
        <v>99.417363356874858</v>
      </c>
      <c r="K9" s="11">
        <f t="shared" si="0"/>
        <v>99.417363356874858</v>
      </c>
      <c r="L9" s="11">
        <f t="shared" si="0"/>
        <v>99.417363356874858</v>
      </c>
      <c r="M9" s="68" t="s">
        <v>38</v>
      </c>
      <c r="N9" s="10"/>
      <c r="O9" s="10"/>
      <c r="P9" s="11">
        <f>P11</f>
        <v>2927725.23</v>
      </c>
      <c r="Q9" s="10" t="s">
        <v>38</v>
      </c>
      <c r="R9" s="11">
        <f>R11</f>
        <v>2910667.23</v>
      </c>
      <c r="S9" s="11">
        <f>S11</f>
        <v>2910667.23</v>
      </c>
    </row>
    <row r="10" spans="1:19" ht="19.5" customHeight="1" x14ac:dyDescent="0.25">
      <c r="A10" s="122"/>
      <c r="B10" s="122" t="s">
        <v>39</v>
      </c>
      <c r="C10" s="122"/>
      <c r="D10" s="51"/>
      <c r="E10" s="9"/>
      <c r="F10" s="9"/>
      <c r="G10" s="9"/>
      <c r="H10" s="10" t="s">
        <v>38</v>
      </c>
      <c r="I10" s="9"/>
      <c r="J10" s="10" t="s">
        <v>38</v>
      </c>
      <c r="K10" s="9"/>
      <c r="L10" s="10"/>
      <c r="M10" s="68" t="s">
        <v>38</v>
      </c>
      <c r="N10" s="10"/>
      <c r="O10" s="10"/>
      <c r="P10" s="10" t="s">
        <v>38</v>
      </c>
      <c r="Q10" s="10" t="s">
        <v>38</v>
      </c>
      <c r="R10" s="10" t="s">
        <v>38</v>
      </c>
      <c r="S10" s="10" t="s">
        <v>38</v>
      </c>
    </row>
    <row r="11" spans="1:19" ht="150.75" customHeight="1" x14ac:dyDescent="0.25">
      <c r="A11" s="122"/>
      <c r="B11" s="122" t="s">
        <v>165</v>
      </c>
      <c r="C11" s="122"/>
      <c r="D11" s="51"/>
      <c r="E11" s="9" t="s">
        <v>84</v>
      </c>
      <c r="F11" s="9" t="s">
        <v>99</v>
      </c>
      <c r="G11" s="78">
        <v>744</v>
      </c>
      <c r="H11" s="9">
        <v>100</v>
      </c>
      <c r="I11" s="9">
        <f>H11</f>
        <v>100</v>
      </c>
      <c r="J11" s="11">
        <f>R11/P11*100</f>
        <v>99.417363356874858</v>
      </c>
      <c r="K11" s="11">
        <f>J11</f>
        <v>99.417363356874858</v>
      </c>
      <c r="L11" s="11">
        <f>J11</f>
        <v>99.417363356874858</v>
      </c>
      <c r="M11" s="11"/>
      <c r="N11" s="10" t="s">
        <v>100</v>
      </c>
      <c r="O11" s="10" t="s">
        <v>100</v>
      </c>
      <c r="P11" s="11">
        <v>2927725.23</v>
      </c>
      <c r="Q11" s="11"/>
      <c r="R11" s="11">
        <v>2910667.23</v>
      </c>
      <c r="S11" s="11">
        <f>R11</f>
        <v>2910667.23</v>
      </c>
    </row>
    <row r="12" spans="1:19" ht="38.25" customHeight="1" x14ac:dyDescent="0.25">
      <c r="A12" s="122" t="s">
        <v>142</v>
      </c>
      <c r="B12" s="139" t="s">
        <v>37</v>
      </c>
      <c r="C12" s="141"/>
      <c r="D12" s="54"/>
      <c r="E12" s="10" t="s">
        <v>38</v>
      </c>
      <c r="F12" s="9"/>
      <c r="G12" s="9"/>
      <c r="H12" s="9">
        <f>H14</f>
        <v>100</v>
      </c>
      <c r="I12" s="9">
        <f t="shared" ref="I12:L12" si="1">I14</f>
        <v>100</v>
      </c>
      <c r="J12" s="11">
        <f t="shared" si="1"/>
        <v>99.477709681382876</v>
      </c>
      <c r="K12" s="11">
        <f t="shared" si="1"/>
        <v>99.477709681382876</v>
      </c>
      <c r="L12" s="11">
        <f t="shared" si="1"/>
        <v>99.477709681382876</v>
      </c>
      <c r="M12" s="68" t="s">
        <v>38</v>
      </c>
      <c r="N12" s="10"/>
      <c r="O12" s="10"/>
      <c r="P12" s="11">
        <f>P14</f>
        <v>2904063.02</v>
      </c>
      <c r="Q12" s="10" t="s">
        <v>38</v>
      </c>
      <c r="R12" s="11">
        <f>R14</f>
        <v>2888895.38</v>
      </c>
      <c r="S12" s="11">
        <f>S14</f>
        <v>2888895.38</v>
      </c>
    </row>
    <row r="13" spans="1:19" x14ac:dyDescent="0.25">
      <c r="A13" s="122"/>
      <c r="B13" s="122" t="s">
        <v>39</v>
      </c>
      <c r="C13" s="122"/>
      <c r="D13" s="51"/>
      <c r="E13" s="9"/>
      <c r="F13" s="9"/>
      <c r="G13" s="9"/>
      <c r="H13" s="10" t="s">
        <v>38</v>
      </c>
      <c r="I13" s="9"/>
      <c r="J13" s="12" t="s">
        <v>38</v>
      </c>
      <c r="K13" s="9"/>
      <c r="L13" s="10"/>
      <c r="M13" s="68" t="s">
        <v>38</v>
      </c>
      <c r="N13" s="10"/>
      <c r="O13" s="10"/>
      <c r="P13" s="12" t="s">
        <v>38</v>
      </c>
      <c r="Q13" s="12" t="s">
        <v>38</v>
      </c>
      <c r="R13" s="12" t="s">
        <v>38</v>
      </c>
      <c r="S13" s="12" t="s">
        <v>38</v>
      </c>
    </row>
    <row r="14" spans="1:19" ht="150" customHeight="1" x14ac:dyDescent="0.25">
      <c r="A14" s="122"/>
      <c r="B14" s="122" t="s">
        <v>165</v>
      </c>
      <c r="C14" s="122"/>
      <c r="D14" s="51"/>
      <c r="E14" s="9" t="s">
        <v>84</v>
      </c>
      <c r="F14" s="9" t="s">
        <v>99</v>
      </c>
      <c r="G14" s="78">
        <v>744</v>
      </c>
      <c r="H14" s="9">
        <v>100</v>
      </c>
      <c r="I14" s="9">
        <f>H14</f>
        <v>100</v>
      </c>
      <c r="J14" s="11">
        <f>R14/P14*100</f>
        <v>99.477709681382876</v>
      </c>
      <c r="K14" s="11">
        <f>J14</f>
        <v>99.477709681382876</v>
      </c>
      <c r="L14" s="11">
        <f>J14</f>
        <v>99.477709681382876</v>
      </c>
      <c r="M14" s="11"/>
      <c r="N14" s="10" t="s">
        <v>100</v>
      </c>
      <c r="O14" s="10" t="s">
        <v>100</v>
      </c>
      <c r="P14" s="11">
        <v>2904063.02</v>
      </c>
      <c r="Q14" s="11"/>
      <c r="R14" s="11">
        <v>2888895.38</v>
      </c>
      <c r="S14" s="11">
        <f>R14</f>
        <v>2888895.38</v>
      </c>
    </row>
    <row r="15" spans="1:19" ht="34.5" customHeight="1" x14ac:dyDescent="0.25">
      <c r="A15" s="122" t="s">
        <v>140</v>
      </c>
      <c r="B15" s="139" t="s">
        <v>37</v>
      </c>
      <c r="C15" s="141"/>
      <c r="D15" s="54"/>
      <c r="E15" s="10" t="s">
        <v>38</v>
      </c>
      <c r="F15" s="9"/>
      <c r="G15" s="9"/>
      <c r="H15" s="9">
        <f>H17</f>
        <v>100</v>
      </c>
      <c r="I15" s="9">
        <f t="shared" ref="I15:L15" si="2">I17</f>
        <v>100</v>
      </c>
      <c r="J15" s="11">
        <f t="shared" si="2"/>
        <v>95.667173784936267</v>
      </c>
      <c r="K15" s="11">
        <f t="shared" si="2"/>
        <v>95.667173784936267</v>
      </c>
      <c r="L15" s="11">
        <f t="shared" si="2"/>
        <v>95.667173784936267</v>
      </c>
      <c r="M15" s="68" t="s">
        <v>38</v>
      </c>
      <c r="N15" s="10"/>
      <c r="O15" s="10"/>
      <c r="P15" s="11">
        <f>P17</f>
        <v>595883.35</v>
      </c>
      <c r="Q15" s="10" t="s">
        <v>38</v>
      </c>
      <c r="R15" s="11">
        <f>R17</f>
        <v>570064.76</v>
      </c>
      <c r="S15" s="11">
        <f>S17</f>
        <v>570064.76</v>
      </c>
    </row>
    <row r="16" spans="1:19" ht="19.5" customHeight="1" x14ac:dyDescent="0.25">
      <c r="A16" s="122"/>
      <c r="B16" s="122" t="s">
        <v>39</v>
      </c>
      <c r="C16" s="122"/>
      <c r="D16" s="51"/>
      <c r="E16" s="9"/>
      <c r="F16" s="9"/>
      <c r="G16" s="9"/>
      <c r="H16" s="10" t="s">
        <v>38</v>
      </c>
      <c r="I16" s="9"/>
      <c r="J16" s="12" t="s">
        <v>38</v>
      </c>
      <c r="K16" s="9"/>
      <c r="L16" s="10"/>
      <c r="M16" s="68" t="s">
        <v>38</v>
      </c>
      <c r="N16" s="10"/>
      <c r="O16" s="10"/>
      <c r="P16" s="12" t="s">
        <v>38</v>
      </c>
      <c r="Q16" s="12" t="s">
        <v>38</v>
      </c>
      <c r="R16" s="12" t="s">
        <v>38</v>
      </c>
      <c r="S16" s="12" t="s">
        <v>38</v>
      </c>
    </row>
    <row r="17" spans="1:19" ht="184.5" customHeight="1" x14ac:dyDescent="0.25">
      <c r="A17" s="122"/>
      <c r="B17" s="122" t="s">
        <v>165</v>
      </c>
      <c r="C17" s="122"/>
      <c r="D17" s="51"/>
      <c r="E17" s="9" t="s">
        <v>84</v>
      </c>
      <c r="F17" s="9" t="s">
        <v>99</v>
      </c>
      <c r="G17" s="78">
        <v>744</v>
      </c>
      <c r="H17" s="9">
        <v>100</v>
      </c>
      <c r="I17" s="9">
        <f>H17</f>
        <v>100</v>
      </c>
      <c r="J17" s="11">
        <f>R17/P17*100</f>
        <v>95.667173784936267</v>
      </c>
      <c r="K17" s="11">
        <f>J17</f>
        <v>95.667173784936267</v>
      </c>
      <c r="L17" s="11">
        <f>K17</f>
        <v>95.667173784936267</v>
      </c>
      <c r="M17" s="11"/>
      <c r="N17" s="10" t="s">
        <v>100</v>
      </c>
      <c r="O17" s="10" t="s">
        <v>100</v>
      </c>
      <c r="P17" s="11">
        <v>595883.35</v>
      </c>
      <c r="Q17" s="11"/>
      <c r="R17" s="11">
        <v>570064.76</v>
      </c>
      <c r="S17" s="11">
        <f>R17</f>
        <v>570064.76</v>
      </c>
    </row>
    <row r="18" spans="1:19" ht="38.25" customHeight="1" x14ac:dyDescent="0.25">
      <c r="A18" s="122" t="s">
        <v>139</v>
      </c>
      <c r="B18" s="122" t="s">
        <v>37</v>
      </c>
      <c r="C18" s="122"/>
      <c r="D18" s="51"/>
      <c r="E18" s="10" t="s">
        <v>38</v>
      </c>
      <c r="F18" s="9"/>
      <c r="G18" s="9"/>
      <c r="H18" s="9">
        <f>H20</f>
        <v>100</v>
      </c>
      <c r="I18" s="9">
        <f t="shared" ref="I18:L18" si="3">I20</f>
        <v>100</v>
      </c>
      <c r="J18" s="11">
        <f t="shared" si="3"/>
        <v>99.586161262711343</v>
      </c>
      <c r="K18" s="11">
        <f t="shared" si="3"/>
        <v>99.586161262711343</v>
      </c>
      <c r="L18" s="11">
        <f t="shared" si="3"/>
        <v>99.586161262711343</v>
      </c>
      <c r="M18" s="68" t="s">
        <v>38</v>
      </c>
      <c r="N18" s="10"/>
      <c r="O18" s="10"/>
      <c r="P18" s="11">
        <f>P20</f>
        <v>4153390.79</v>
      </c>
      <c r="Q18" s="10" t="s">
        <v>38</v>
      </c>
      <c r="R18" s="11">
        <f>R20</f>
        <v>4136202.45</v>
      </c>
      <c r="S18" s="11">
        <f>S20</f>
        <v>4136202.45</v>
      </c>
    </row>
    <row r="19" spans="1:19" x14ac:dyDescent="0.25">
      <c r="A19" s="122"/>
      <c r="B19" s="122" t="s">
        <v>39</v>
      </c>
      <c r="C19" s="122"/>
      <c r="D19" s="51"/>
      <c r="E19" s="9"/>
      <c r="F19" s="9"/>
      <c r="G19" s="9"/>
      <c r="H19" s="10" t="s">
        <v>38</v>
      </c>
      <c r="I19" s="9"/>
      <c r="J19" s="12" t="s">
        <v>38</v>
      </c>
      <c r="K19" s="9"/>
      <c r="L19" s="10"/>
      <c r="M19" s="68" t="s">
        <v>38</v>
      </c>
      <c r="N19" s="10"/>
      <c r="O19" s="10"/>
      <c r="P19" s="12" t="s">
        <v>38</v>
      </c>
      <c r="Q19" s="12" t="s">
        <v>38</v>
      </c>
      <c r="R19" s="12" t="s">
        <v>38</v>
      </c>
      <c r="S19" s="12" t="s">
        <v>38</v>
      </c>
    </row>
    <row r="20" spans="1:19" ht="181.5" customHeight="1" x14ac:dyDescent="0.25">
      <c r="A20" s="122"/>
      <c r="B20" s="122" t="s">
        <v>165</v>
      </c>
      <c r="C20" s="122"/>
      <c r="D20" s="51"/>
      <c r="E20" s="9" t="s">
        <v>84</v>
      </c>
      <c r="F20" s="9" t="s">
        <v>99</v>
      </c>
      <c r="G20" s="9"/>
      <c r="H20" s="9">
        <v>100</v>
      </c>
      <c r="I20" s="9">
        <f>H20</f>
        <v>100</v>
      </c>
      <c r="J20" s="11">
        <f>R20/P20*100</f>
        <v>99.586161262711343</v>
      </c>
      <c r="K20" s="11">
        <f>J20</f>
        <v>99.586161262711343</v>
      </c>
      <c r="L20" s="11">
        <f>K20</f>
        <v>99.586161262711343</v>
      </c>
      <c r="M20" s="11"/>
      <c r="N20" s="10" t="s">
        <v>100</v>
      </c>
      <c r="O20" s="10" t="s">
        <v>100</v>
      </c>
      <c r="P20" s="11">
        <v>4153390.79</v>
      </c>
      <c r="Q20" s="11"/>
      <c r="R20" s="11">
        <v>4136202.45</v>
      </c>
      <c r="S20" s="11">
        <f>R20</f>
        <v>4136202.45</v>
      </c>
    </row>
    <row r="21" spans="1:19" ht="34.5" customHeight="1" x14ac:dyDescent="0.25">
      <c r="A21" s="122" t="s">
        <v>138</v>
      </c>
      <c r="B21" s="139" t="s">
        <v>37</v>
      </c>
      <c r="C21" s="141"/>
      <c r="D21" s="54"/>
      <c r="E21" s="10" t="s">
        <v>38</v>
      </c>
      <c r="F21" s="9"/>
      <c r="G21" s="9"/>
      <c r="H21" s="9">
        <f>H23</f>
        <v>100</v>
      </c>
      <c r="I21" s="9">
        <f t="shared" ref="I21:L21" si="4">I23</f>
        <v>100</v>
      </c>
      <c r="J21" s="11">
        <f t="shared" si="4"/>
        <v>100</v>
      </c>
      <c r="K21" s="11">
        <f t="shared" si="4"/>
        <v>100</v>
      </c>
      <c r="L21" s="11">
        <f t="shared" si="4"/>
        <v>100</v>
      </c>
      <c r="M21" s="68" t="s">
        <v>38</v>
      </c>
      <c r="N21" s="10"/>
      <c r="O21" s="10"/>
      <c r="P21" s="11">
        <f>P23</f>
        <v>2148004.81</v>
      </c>
      <c r="Q21" s="10" t="s">
        <v>38</v>
      </c>
      <c r="R21" s="11">
        <f>R23</f>
        <v>2148004.81</v>
      </c>
      <c r="S21" s="11">
        <f>S23</f>
        <v>2148004.81</v>
      </c>
    </row>
    <row r="22" spans="1:19" ht="18" customHeight="1" x14ac:dyDescent="0.25">
      <c r="A22" s="122"/>
      <c r="B22" s="122" t="s">
        <v>39</v>
      </c>
      <c r="C22" s="122"/>
      <c r="D22" s="51"/>
      <c r="E22" s="9"/>
      <c r="F22" s="9"/>
      <c r="G22" s="9"/>
      <c r="H22" s="10" t="s">
        <v>38</v>
      </c>
      <c r="I22" s="9"/>
      <c r="J22" s="12" t="s">
        <v>38</v>
      </c>
      <c r="K22" s="9"/>
      <c r="L22" s="10"/>
      <c r="M22" s="68" t="s">
        <v>38</v>
      </c>
      <c r="N22" s="10"/>
      <c r="O22" s="10"/>
      <c r="P22" s="12" t="s">
        <v>38</v>
      </c>
      <c r="Q22" s="12" t="s">
        <v>38</v>
      </c>
      <c r="R22" s="12" t="s">
        <v>38</v>
      </c>
      <c r="S22" s="12" t="s">
        <v>38</v>
      </c>
    </row>
    <row r="23" spans="1:19" ht="181.5" customHeight="1" x14ac:dyDescent="0.25">
      <c r="A23" s="122"/>
      <c r="B23" s="122" t="s">
        <v>165</v>
      </c>
      <c r="C23" s="122"/>
      <c r="D23" s="51"/>
      <c r="E23" s="9" t="s">
        <v>84</v>
      </c>
      <c r="F23" s="9" t="s">
        <v>99</v>
      </c>
      <c r="G23" s="78">
        <v>744</v>
      </c>
      <c r="H23" s="9">
        <v>100</v>
      </c>
      <c r="I23" s="9">
        <f>H23</f>
        <v>100</v>
      </c>
      <c r="J23" s="11">
        <f>R23/P23*100</f>
        <v>100</v>
      </c>
      <c r="K23" s="11">
        <f>J23</f>
        <v>100</v>
      </c>
      <c r="L23" s="11">
        <f>K23</f>
        <v>100</v>
      </c>
      <c r="M23" s="11"/>
      <c r="N23" s="10" t="s">
        <v>100</v>
      </c>
      <c r="O23" s="10" t="s">
        <v>100</v>
      </c>
      <c r="P23" s="11">
        <f>1676763.98+471240.83</f>
        <v>2148004.81</v>
      </c>
      <c r="Q23" s="11"/>
      <c r="R23" s="11">
        <f>P23</f>
        <v>2148004.81</v>
      </c>
      <c r="S23" s="11">
        <f>R23</f>
        <v>2148004.81</v>
      </c>
    </row>
    <row r="24" spans="1:19" ht="35.25" customHeight="1" x14ac:dyDescent="0.25">
      <c r="A24" s="122" t="s">
        <v>143</v>
      </c>
      <c r="B24" s="139" t="s">
        <v>37</v>
      </c>
      <c r="C24" s="141"/>
      <c r="D24" s="54"/>
      <c r="E24" s="10" t="s">
        <v>38</v>
      </c>
      <c r="F24" s="9"/>
      <c r="G24" s="9"/>
      <c r="H24" s="9">
        <f>H26</f>
        <v>100</v>
      </c>
      <c r="I24" s="9">
        <f t="shared" ref="I24:L24" si="5">I26</f>
        <v>100</v>
      </c>
      <c r="J24" s="11">
        <f t="shared" si="5"/>
        <v>98.8210301747513</v>
      </c>
      <c r="K24" s="11">
        <f t="shared" si="5"/>
        <v>98.8210301747513</v>
      </c>
      <c r="L24" s="11">
        <f t="shared" si="5"/>
        <v>98.8210301747513</v>
      </c>
      <c r="M24" s="68" t="s">
        <v>38</v>
      </c>
      <c r="N24" s="10"/>
      <c r="O24" s="10"/>
      <c r="P24" s="11">
        <f>P26</f>
        <v>4388115.7</v>
      </c>
      <c r="Q24" s="10" t="s">
        <v>38</v>
      </c>
      <c r="R24" s="11">
        <f>R26</f>
        <v>4336381.1399999997</v>
      </c>
      <c r="S24" s="11">
        <f>S26</f>
        <v>4336381.1399999997</v>
      </c>
    </row>
    <row r="25" spans="1:19" ht="15" customHeight="1" x14ac:dyDescent="0.25">
      <c r="A25" s="122"/>
      <c r="B25" s="122" t="s">
        <v>39</v>
      </c>
      <c r="C25" s="122"/>
      <c r="D25" s="51"/>
      <c r="E25" s="9"/>
      <c r="F25" s="9"/>
      <c r="G25" s="9"/>
      <c r="H25" s="10" t="s">
        <v>38</v>
      </c>
      <c r="I25" s="9"/>
      <c r="J25" s="12" t="s">
        <v>38</v>
      </c>
      <c r="K25" s="9"/>
      <c r="L25" s="10"/>
      <c r="M25" s="68" t="s">
        <v>38</v>
      </c>
      <c r="N25" s="10"/>
      <c r="O25" s="10"/>
      <c r="P25" s="12" t="s">
        <v>38</v>
      </c>
      <c r="Q25" s="12" t="s">
        <v>38</v>
      </c>
      <c r="R25" s="12" t="s">
        <v>38</v>
      </c>
      <c r="S25" s="12" t="s">
        <v>38</v>
      </c>
    </row>
    <row r="26" spans="1:19" ht="152.25" customHeight="1" x14ac:dyDescent="0.25">
      <c r="A26" s="122"/>
      <c r="B26" s="122" t="s">
        <v>165</v>
      </c>
      <c r="C26" s="122"/>
      <c r="D26" s="51"/>
      <c r="E26" s="9" t="s">
        <v>84</v>
      </c>
      <c r="F26" s="9" t="s">
        <v>99</v>
      </c>
      <c r="G26" s="78">
        <v>744</v>
      </c>
      <c r="H26" s="9">
        <v>100</v>
      </c>
      <c r="I26" s="9">
        <f>H26</f>
        <v>100</v>
      </c>
      <c r="J26" s="11">
        <f>R26/P26*100</f>
        <v>98.8210301747513</v>
      </c>
      <c r="K26" s="11">
        <f>J26</f>
        <v>98.8210301747513</v>
      </c>
      <c r="L26" s="11">
        <f>J26</f>
        <v>98.8210301747513</v>
      </c>
      <c r="M26" s="11"/>
      <c r="N26" s="10" t="s">
        <v>100</v>
      </c>
      <c r="O26" s="10" t="s">
        <v>100</v>
      </c>
      <c r="P26" s="11">
        <f>1471204.99+16892.73+2880017.98+20000</f>
        <v>4388115.7</v>
      </c>
      <c r="Q26" s="11"/>
      <c r="R26" s="11">
        <f>1458922.71+16892.73+2857549.68+3016.02</f>
        <v>4336381.1399999997</v>
      </c>
      <c r="S26" s="11">
        <f>R26</f>
        <v>4336381.1399999997</v>
      </c>
    </row>
    <row r="27" spans="1:19" ht="36.75" customHeight="1" x14ac:dyDescent="0.25">
      <c r="A27" s="122" t="s">
        <v>137</v>
      </c>
      <c r="B27" s="139" t="s">
        <v>37</v>
      </c>
      <c r="C27" s="141"/>
      <c r="D27" s="54"/>
      <c r="E27" s="10" t="s">
        <v>38</v>
      </c>
      <c r="F27" s="9"/>
      <c r="G27" s="9"/>
      <c r="H27" s="9">
        <f>H29</f>
        <v>100</v>
      </c>
      <c r="I27" s="9">
        <f t="shared" ref="I27:L27" si="6">I29</f>
        <v>100</v>
      </c>
      <c r="J27" s="11">
        <f t="shared" si="6"/>
        <v>100.00000902687157</v>
      </c>
      <c r="K27" s="11">
        <f t="shared" si="6"/>
        <v>100.00000902687157</v>
      </c>
      <c r="L27" s="11">
        <f t="shared" si="6"/>
        <v>100.00000902687157</v>
      </c>
      <c r="M27" s="68" t="s">
        <v>38</v>
      </c>
      <c r="N27" s="10"/>
      <c r="O27" s="10"/>
      <c r="P27" s="11">
        <f>P29</f>
        <v>3434190.88</v>
      </c>
      <c r="Q27" s="10" t="s">
        <v>38</v>
      </c>
      <c r="R27" s="11">
        <f>R29</f>
        <v>3434191.19</v>
      </c>
      <c r="S27" s="11">
        <f>S29</f>
        <v>3434191.19</v>
      </c>
    </row>
    <row r="28" spans="1:19" ht="18.75" customHeight="1" x14ac:dyDescent="0.25">
      <c r="A28" s="122"/>
      <c r="B28" s="122" t="s">
        <v>39</v>
      </c>
      <c r="C28" s="122"/>
      <c r="D28" s="51"/>
      <c r="E28" s="9"/>
      <c r="F28" s="9"/>
      <c r="G28" s="9"/>
      <c r="H28" s="10" t="s">
        <v>38</v>
      </c>
      <c r="I28" s="9"/>
      <c r="J28" s="12" t="s">
        <v>38</v>
      </c>
      <c r="K28" s="9"/>
      <c r="L28" s="10"/>
      <c r="M28" s="68" t="s">
        <v>38</v>
      </c>
      <c r="N28" s="10"/>
      <c r="O28" s="10"/>
      <c r="P28" s="12" t="s">
        <v>38</v>
      </c>
      <c r="Q28" s="12" t="s">
        <v>38</v>
      </c>
      <c r="R28" s="12" t="s">
        <v>38</v>
      </c>
      <c r="S28" s="12" t="s">
        <v>38</v>
      </c>
    </row>
    <row r="29" spans="1:19" ht="156.75" customHeight="1" x14ac:dyDescent="0.25">
      <c r="A29" s="122"/>
      <c r="B29" s="122" t="s">
        <v>165</v>
      </c>
      <c r="C29" s="122"/>
      <c r="D29" s="51"/>
      <c r="E29" s="9" t="s">
        <v>84</v>
      </c>
      <c r="F29" s="9" t="s">
        <v>99</v>
      </c>
      <c r="G29" s="78">
        <v>744</v>
      </c>
      <c r="H29" s="9">
        <v>100</v>
      </c>
      <c r="I29" s="9">
        <f>H29</f>
        <v>100</v>
      </c>
      <c r="J29" s="11">
        <f>R29/P29*100</f>
        <v>100.00000902687157</v>
      </c>
      <c r="K29" s="11">
        <f>J29</f>
        <v>100.00000902687157</v>
      </c>
      <c r="L29" s="11">
        <f>J29</f>
        <v>100.00000902687157</v>
      </c>
      <c r="M29" s="11"/>
      <c r="N29" s="10" t="s">
        <v>100</v>
      </c>
      <c r="O29" s="10" t="s">
        <v>100</v>
      </c>
      <c r="P29" s="11">
        <f>2644065.36+785698+4427.52</f>
        <v>3434190.88</v>
      </c>
      <c r="Q29" s="11"/>
      <c r="R29" s="11">
        <f>2644065.36+785698.31+4427.52</f>
        <v>3434191.19</v>
      </c>
      <c r="S29" s="11">
        <f>R29</f>
        <v>3434191.19</v>
      </c>
    </row>
    <row r="30" spans="1:19" ht="33.75" customHeight="1" x14ac:dyDescent="0.25">
      <c r="A30" s="122" t="s">
        <v>144</v>
      </c>
      <c r="B30" s="139" t="s">
        <v>37</v>
      </c>
      <c r="C30" s="141"/>
      <c r="D30" s="54"/>
      <c r="E30" s="10" t="s">
        <v>38</v>
      </c>
      <c r="F30" s="9"/>
      <c r="G30" s="9"/>
      <c r="H30" s="9">
        <f>H32</f>
        <v>100</v>
      </c>
      <c r="I30" s="9">
        <f t="shared" ref="I30:L30" si="7">I32</f>
        <v>100</v>
      </c>
      <c r="J30" s="11">
        <f t="shared" si="7"/>
        <v>100</v>
      </c>
      <c r="K30" s="11">
        <f t="shared" si="7"/>
        <v>100</v>
      </c>
      <c r="L30" s="11">
        <f t="shared" si="7"/>
        <v>100</v>
      </c>
      <c r="M30" s="68" t="s">
        <v>38</v>
      </c>
      <c r="N30" s="10"/>
      <c r="O30" s="10"/>
      <c r="P30" s="11">
        <f>P32</f>
        <v>2750864.69</v>
      </c>
      <c r="Q30" s="10" t="s">
        <v>38</v>
      </c>
      <c r="R30" s="11">
        <f>R32</f>
        <v>2750864.69</v>
      </c>
      <c r="S30" s="11">
        <f>S32</f>
        <v>2750864.69</v>
      </c>
    </row>
    <row r="31" spans="1:19" ht="18" customHeight="1" x14ac:dyDescent="0.25">
      <c r="A31" s="122"/>
      <c r="B31" s="122" t="s">
        <v>39</v>
      </c>
      <c r="C31" s="122"/>
      <c r="D31" s="51"/>
      <c r="E31" s="9"/>
      <c r="F31" s="9"/>
      <c r="G31" s="9"/>
      <c r="H31" s="10" t="s">
        <v>38</v>
      </c>
      <c r="I31" s="9"/>
      <c r="J31" s="12" t="s">
        <v>38</v>
      </c>
      <c r="K31" s="9"/>
      <c r="L31" s="10"/>
      <c r="M31" s="68" t="s">
        <v>38</v>
      </c>
      <c r="N31" s="10"/>
      <c r="O31" s="10"/>
      <c r="P31" s="12" t="s">
        <v>38</v>
      </c>
      <c r="Q31" s="12" t="s">
        <v>38</v>
      </c>
      <c r="R31" s="12" t="s">
        <v>38</v>
      </c>
      <c r="S31" s="12" t="s">
        <v>38</v>
      </c>
    </row>
    <row r="32" spans="1:19" ht="151.5" customHeight="1" x14ac:dyDescent="0.25">
      <c r="A32" s="122"/>
      <c r="B32" s="122" t="s">
        <v>165</v>
      </c>
      <c r="C32" s="122"/>
      <c r="D32" s="51"/>
      <c r="E32" s="9" t="s">
        <v>84</v>
      </c>
      <c r="F32" s="9" t="s">
        <v>99</v>
      </c>
      <c r="G32" s="78">
        <v>744</v>
      </c>
      <c r="H32" s="9">
        <v>100</v>
      </c>
      <c r="I32" s="9">
        <f>H32</f>
        <v>100</v>
      </c>
      <c r="J32" s="11">
        <f>R32/P32*100</f>
        <v>100</v>
      </c>
      <c r="K32" s="11">
        <f>J32</f>
        <v>100</v>
      </c>
      <c r="L32" s="11">
        <f>K32</f>
        <v>100</v>
      </c>
      <c r="M32" s="11"/>
      <c r="N32" s="10" t="s">
        <v>100</v>
      </c>
      <c r="O32" s="10" t="s">
        <v>100</v>
      </c>
      <c r="P32" s="11">
        <f>1999616+751248.69</f>
        <v>2750864.69</v>
      </c>
      <c r="Q32" s="11"/>
      <c r="R32" s="11">
        <f>P32</f>
        <v>2750864.69</v>
      </c>
      <c r="S32" s="11">
        <f>R32</f>
        <v>2750864.69</v>
      </c>
    </row>
    <row r="33" spans="1:19" ht="31.5" customHeight="1" x14ac:dyDescent="0.25">
      <c r="A33" s="122" t="s">
        <v>136</v>
      </c>
      <c r="B33" s="139" t="s">
        <v>37</v>
      </c>
      <c r="C33" s="141"/>
      <c r="D33" s="54"/>
      <c r="E33" s="10" t="s">
        <v>38</v>
      </c>
      <c r="F33" s="9"/>
      <c r="G33" s="9"/>
      <c r="H33" s="9">
        <f>H35</f>
        <v>100</v>
      </c>
      <c r="I33" s="9">
        <f t="shared" ref="I33:L33" si="8">I35</f>
        <v>100</v>
      </c>
      <c r="J33" s="11">
        <f t="shared" si="8"/>
        <v>100</v>
      </c>
      <c r="K33" s="11">
        <f t="shared" si="8"/>
        <v>100</v>
      </c>
      <c r="L33" s="11">
        <f t="shared" si="8"/>
        <v>100</v>
      </c>
      <c r="M33" s="68" t="s">
        <v>38</v>
      </c>
      <c r="N33" s="10"/>
      <c r="O33" s="10"/>
      <c r="P33" s="11">
        <f>P35</f>
        <v>1992860.62</v>
      </c>
      <c r="Q33" s="10" t="s">
        <v>38</v>
      </c>
      <c r="R33" s="11">
        <f>R35</f>
        <v>1992860.62</v>
      </c>
      <c r="S33" s="11">
        <f>S35</f>
        <v>1992860.62</v>
      </c>
    </row>
    <row r="34" spans="1:19" ht="18.75" customHeight="1" x14ac:dyDescent="0.25">
      <c r="A34" s="122"/>
      <c r="B34" s="122" t="s">
        <v>39</v>
      </c>
      <c r="C34" s="122"/>
      <c r="D34" s="51"/>
      <c r="E34" s="9"/>
      <c r="F34" s="9"/>
      <c r="G34" s="9"/>
      <c r="H34" s="10" t="s">
        <v>38</v>
      </c>
      <c r="I34" s="9"/>
      <c r="J34" s="12" t="s">
        <v>38</v>
      </c>
      <c r="K34" s="9"/>
      <c r="L34" s="10"/>
      <c r="M34" s="68" t="s">
        <v>38</v>
      </c>
      <c r="N34" s="10"/>
      <c r="O34" s="10"/>
      <c r="P34" s="12" t="s">
        <v>38</v>
      </c>
      <c r="Q34" s="12" t="s">
        <v>38</v>
      </c>
      <c r="R34" s="12" t="s">
        <v>38</v>
      </c>
      <c r="S34" s="12" t="s">
        <v>38</v>
      </c>
    </row>
    <row r="35" spans="1:19" ht="153.75" customHeight="1" x14ac:dyDescent="0.25">
      <c r="A35" s="122"/>
      <c r="B35" s="122" t="s">
        <v>165</v>
      </c>
      <c r="C35" s="122"/>
      <c r="D35" s="51"/>
      <c r="E35" s="9" t="s">
        <v>84</v>
      </c>
      <c r="F35" s="9" t="s">
        <v>99</v>
      </c>
      <c r="G35" s="78">
        <v>744</v>
      </c>
      <c r="H35" s="9">
        <v>100</v>
      </c>
      <c r="I35" s="9">
        <f>H35</f>
        <v>100</v>
      </c>
      <c r="J35" s="11">
        <f>R35/P35*100</f>
        <v>100</v>
      </c>
      <c r="K35" s="11">
        <f>J35</f>
        <v>100</v>
      </c>
      <c r="L35" s="11">
        <f>K35</f>
        <v>100</v>
      </c>
      <c r="M35" s="11"/>
      <c r="N35" s="10" t="s">
        <v>100</v>
      </c>
      <c r="O35" s="10" t="s">
        <v>100</v>
      </c>
      <c r="P35" s="11">
        <f>787907.76+1204952.86</f>
        <v>1992860.62</v>
      </c>
      <c r="Q35" s="11"/>
      <c r="R35" s="11">
        <f>P35</f>
        <v>1992860.62</v>
      </c>
      <c r="S35" s="11">
        <f>R35</f>
        <v>1992860.62</v>
      </c>
    </row>
    <row r="36" spans="1:19" ht="37.5" customHeight="1" x14ac:dyDescent="0.25">
      <c r="A36" s="122" t="s">
        <v>134</v>
      </c>
      <c r="B36" s="139" t="s">
        <v>37</v>
      </c>
      <c r="C36" s="141"/>
      <c r="D36" s="54"/>
      <c r="E36" s="10" t="s">
        <v>38</v>
      </c>
      <c r="F36" s="9"/>
      <c r="G36" s="9"/>
      <c r="H36" s="9">
        <f>H38</f>
        <v>100</v>
      </c>
      <c r="I36" s="9">
        <f t="shared" ref="I36:L36" si="9">I38</f>
        <v>100</v>
      </c>
      <c r="J36" s="11">
        <f t="shared" si="9"/>
        <v>100</v>
      </c>
      <c r="K36" s="11">
        <f t="shared" si="9"/>
        <v>100</v>
      </c>
      <c r="L36" s="11">
        <f t="shared" si="9"/>
        <v>100</v>
      </c>
      <c r="M36" s="68" t="s">
        <v>38</v>
      </c>
      <c r="N36" s="10"/>
      <c r="O36" s="10"/>
      <c r="P36" s="11">
        <f>P38</f>
        <v>2797173.38</v>
      </c>
      <c r="Q36" s="10" t="s">
        <v>38</v>
      </c>
      <c r="R36" s="11">
        <f>R38</f>
        <v>2797173.38</v>
      </c>
      <c r="S36" s="11">
        <f>S38</f>
        <v>2797173.38</v>
      </c>
    </row>
    <row r="37" spans="1:19" ht="18" customHeight="1" x14ac:dyDescent="0.25">
      <c r="A37" s="122"/>
      <c r="B37" s="122" t="s">
        <v>39</v>
      </c>
      <c r="C37" s="122"/>
      <c r="D37" s="51"/>
      <c r="E37" s="9"/>
      <c r="F37" s="9"/>
      <c r="G37" s="9"/>
      <c r="H37" s="10" t="s">
        <v>38</v>
      </c>
      <c r="I37" s="9"/>
      <c r="J37" s="12" t="s">
        <v>38</v>
      </c>
      <c r="K37" s="9"/>
      <c r="L37" s="10"/>
      <c r="M37" s="68" t="s">
        <v>38</v>
      </c>
      <c r="N37" s="10"/>
      <c r="O37" s="10"/>
      <c r="P37" s="12" t="s">
        <v>38</v>
      </c>
      <c r="Q37" s="12" t="s">
        <v>38</v>
      </c>
      <c r="R37" s="12" t="s">
        <v>38</v>
      </c>
      <c r="S37" s="12" t="s">
        <v>38</v>
      </c>
    </row>
    <row r="38" spans="1:19" ht="153" customHeight="1" x14ac:dyDescent="0.25">
      <c r="A38" s="122"/>
      <c r="B38" s="122" t="s">
        <v>165</v>
      </c>
      <c r="C38" s="122"/>
      <c r="D38" s="51"/>
      <c r="E38" s="9" t="s">
        <v>84</v>
      </c>
      <c r="F38" s="9" t="s">
        <v>99</v>
      </c>
      <c r="G38" s="78">
        <v>744</v>
      </c>
      <c r="H38" s="9">
        <v>100</v>
      </c>
      <c r="I38" s="9">
        <f>H38</f>
        <v>100</v>
      </c>
      <c r="J38" s="11">
        <f>R38/P38*100</f>
        <v>100</v>
      </c>
      <c r="K38" s="11">
        <f>J38</f>
        <v>100</v>
      </c>
      <c r="L38" s="11">
        <f>K38</f>
        <v>100</v>
      </c>
      <c r="M38" s="11"/>
      <c r="N38" s="10" t="s">
        <v>100</v>
      </c>
      <c r="O38" s="10" t="s">
        <v>100</v>
      </c>
      <c r="P38" s="11">
        <f>1483557.52+1288904.4+24711.46</f>
        <v>2797173.38</v>
      </c>
      <c r="Q38" s="11"/>
      <c r="R38" s="11">
        <f>P38</f>
        <v>2797173.38</v>
      </c>
      <c r="S38" s="11">
        <f>R38</f>
        <v>2797173.38</v>
      </c>
    </row>
    <row r="39" spans="1:19" x14ac:dyDescent="0.25">
      <c r="A39" s="122" t="s">
        <v>98</v>
      </c>
      <c r="B39" s="139" t="s">
        <v>37</v>
      </c>
      <c r="C39" s="141"/>
      <c r="D39" s="54"/>
      <c r="E39" s="10" t="s">
        <v>38</v>
      </c>
      <c r="F39" s="9"/>
      <c r="G39" s="9"/>
      <c r="H39" s="9">
        <f>H41</f>
        <v>100</v>
      </c>
      <c r="I39" s="9">
        <f t="shared" ref="I39:L39" si="10">I41</f>
        <v>0</v>
      </c>
      <c r="J39" s="11">
        <f t="shared" si="10"/>
        <v>98.017652179736842</v>
      </c>
      <c r="K39" s="11">
        <f t="shared" si="10"/>
        <v>98.017652179736842</v>
      </c>
      <c r="L39" s="11">
        <f t="shared" si="10"/>
        <v>98.017652179736842</v>
      </c>
      <c r="M39" s="68" t="s">
        <v>38</v>
      </c>
      <c r="N39" s="10"/>
      <c r="O39" s="10"/>
      <c r="P39" s="11">
        <f>P41</f>
        <v>2377356.2599999998</v>
      </c>
      <c r="Q39" s="10" t="s">
        <v>38</v>
      </c>
      <c r="R39" s="11">
        <f>R41</f>
        <v>2330228.79</v>
      </c>
      <c r="S39" s="11">
        <f>S41</f>
        <v>2330228.79</v>
      </c>
    </row>
    <row r="40" spans="1:19" x14ac:dyDescent="0.25">
      <c r="A40" s="122"/>
      <c r="B40" s="122" t="s">
        <v>39</v>
      </c>
      <c r="C40" s="122"/>
      <c r="D40" s="51"/>
      <c r="E40" s="9"/>
      <c r="F40" s="9"/>
      <c r="G40" s="9"/>
      <c r="H40" s="10" t="s">
        <v>38</v>
      </c>
      <c r="I40" s="9"/>
      <c r="J40" s="12" t="s">
        <v>38</v>
      </c>
      <c r="K40" s="9"/>
      <c r="L40" s="10"/>
      <c r="M40" s="68" t="s">
        <v>38</v>
      </c>
      <c r="N40" s="10"/>
      <c r="O40" s="10"/>
      <c r="P40" s="12" t="s">
        <v>38</v>
      </c>
      <c r="Q40" s="12" t="s">
        <v>38</v>
      </c>
      <c r="R40" s="12" t="s">
        <v>38</v>
      </c>
      <c r="S40" s="12" t="s">
        <v>38</v>
      </c>
    </row>
    <row r="41" spans="1:19" ht="151.5" customHeight="1" x14ac:dyDescent="0.25">
      <c r="A41" s="122"/>
      <c r="B41" s="122" t="s">
        <v>165</v>
      </c>
      <c r="C41" s="122"/>
      <c r="D41" s="51"/>
      <c r="E41" s="9" t="s">
        <v>84</v>
      </c>
      <c r="F41" s="9" t="s">
        <v>99</v>
      </c>
      <c r="G41" s="78">
        <v>744</v>
      </c>
      <c r="H41" s="9">
        <v>100</v>
      </c>
      <c r="I41" s="9"/>
      <c r="J41" s="11">
        <f>R41/P41*100</f>
        <v>98.017652179736842</v>
      </c>
      <c r="K41" s="11">
        <f>J41</f>
        <v>98.017652179736842</v>
      </c>
      <c r="L41" s="11">
        <f>J41</f>
        <v>98.017652179736842</v>
      </c>
      <c r="M41" s="11"/>
      <c r="N41" s="10" t="s">
        <v>100</v>
      </c>
      <c r="O41" s="10" t="s">
        <v>100</v>
      </c>
      <c r="P41" s="11">
        <f>1873790.83+32315.21+471250.22</f>
        <v>2377356.2599999998</v>
      </c>
      <c r="Q41" s="11"/>
      <c r="R41" s="11">
        <f>1873790.83+14045.73+442392.23</f>
        <v>2330228.79</v>
      </c>
      <c r="S41" s="11">
        <f>R41</f>
        <v>2330228.79</v>
      </c>
    </row>
    <row r="42" spans="1:19" x14ac:dyDescent="0.25">
      <c r="A42" s="122" t="s">
        <v>145</v>
      </c>
      <c r="B42" s="139" t="s">
        <v>37</v>
      </c>
      <c r="C42" s="141"/>
      <c r="D42" s="54"/>
      <c r="E42" s="10" t="s">
        <v>38</v>
      </c>
      <c r="F42" s="9"/>
      <c r="G42" s="9"/>
      <c r="H42" s="9">
        <f>H44</f>
        <v>100</v>
      </c>
      <c r="I42" s="9">
        <f t="shared" ref="I42:L42" si="11">I44</f>
        <v>0</v>
      </c>
      <c r="J42" s="11">
        <f t="shared" si="11"/>
        <v>99.679674201560999</v>
      </c>
      <c r="K42" s="11">
        <f t="shared" si="11"/>
        <v>99.679674201560999</v>
      </c>
      <c r="L42" s="11">
        <f t="shared" si="11"/>
        <v>99.679674201560999</v>
      </c>
      <c r="M42" s="68" t="s">
        <v>38</v>
      </c>
      <c r="N42" s="10"/>
      <c r="O42" s="10"/>
      <c r="P42" s="11">
        <f>P44</f>
        <v>1653753.78</v>
      </c>
      <c r="Q42" s="10" t="s">
        <v>38</v>
      </c>
      <c r="R42" s="11">
        <f>R44</f>
        <v>1648456.38</v>
      </c>
      <c r="S42" s="11">
        <f>S44</f>
        <v>1648456.38</v>
      </c>
    </row>
    <row r="43" spans="1:19" x14ac:dyDescent="0.25">
      <c r="A43" s="122"/>
      <c r="B43" s="122" t="s">
        <v>39</v>
      </c>
      <c r="C43" s="122"/>
      <c r="D43" s="51"/>
      <c r="E43" s="9"/>
      <c r="F43" s="9"/>
      <c r="G43" s="9"/>
      <c r="H43" s="10" t="s">
        <v>38</v>
      </c>
      <c r="I43" s="9"/>
      <c r="J43" s="12" t="s">
        <v>38</v>
      </c>
      <c r="K43" s="9"/>
      <c r="L43" s="10"/>
      <c r="M43" s="68" t="s">
        <v>38</v>
      </c>
      <c r="N43" s="10"/>
      <c r="O43" s="10"/>
      <c r="P43" s="12" t="s">
        <v>38</v>
      </c>
      <c r="Q43" s="12" t="s">
        <v>38</v>
      </c>
      <c r="R43" s="12" t="s">
        <v>38</v>
      </c>
      <c r="S43" s="12" t="s">
        <v>38</v>
      </c>
    </row>
    <row r="44" spans="1:19" ht="160.5" customHeight="1" x14ac:dyDescent="0.25">
      <c r="A44" s="122"/>
      <c r="B44" s="122" t="s">
        <v>165</v>
      </c>
      <c r="C44" s="122"/>
      <c r="D44" s="51"/>
      <c r="E44" s="9" t="s">
        <v>84</v>
      </c>
      <c r="F44" s="9" t="s">
        <v>99</v>
      </c>
      <c r="G44" s="78">
        <v>744</v>
      </c>
      <c r="H44" s="9">
        <v>100</v>
      </c>
      <c r="I44" s="9"/>
      <c r="J44" s="11">
        <f>R44/P44*100</f>
        <v>99.679674201560999</v>
      </c>
      <c r="K44" s="11">
        <f>J44</f>
        <v>99.679674201560999</v>
      </c>
      <c r="L44" s="11">
        <f>K44</f>
        <v>99.679674201560999</v>
      </c>
      <c r="M44" s="11"/>
      <c r="N44" s="10" t="s">
        <v>100</v>
      </c>
      <c r="O44" s="10" t="s">
        <v>100</v>
      </c>
      <c r="P44" s="11">
        <f>1572725.37+8563.51+72464.9</f>
        <v>1653753.78</v>
      </c>
      <c r="Q44" s="11"/>
      <c r="R44" s="11">
        <f>1567427.97+8563.51+72464.9</f>
        <v>1648456.38</v>
      </c>
      <c r="S44" s="11">
        <f>R44</f>
        <v>1648456.38</v>
      </c>
    </row>
    <row r="45" spans="1:19" x14ac:dyDescent="0.25">
      <c r="A45" s="122" t="s">
        <v>102</v>
      </c>
      <c r="B45" s="139" t="s">
        <v>37</v>
      </c>
      <c r="C45" s="141"/>
      <c r="D45" s="54"/>
      <c r="E45" s="10" t="s">
        <v>38</v>
      </c>
      <c r="F45" s="9"/>
      <c r="G45" s="9"/>
      <c r="H45" s="9">
        <f>H47</f>
        <v>100</v>
      </c>
      <c r="I45" s="9">
        <f t="shared" ref="I45:L45" si="12">I47</f>
        <v>100</v>
      </c>
      <c r="J45" s="11">
        <f t="shared" si="12"/>
        <v>100</v>
      </c>
      <c r="K45" s="11">
        <f t="shared" si="12"/>
        <v>100</v>
      </c>
      <c r="L45" s="11">
        <f t="shared" si="12"/>
        <v>100</v>
      </c>
      <c r="M45" s="68" t="s">
        <v>38</v>
      </c>
      <c r="N45" s="10"/>
      <c r="O45" s="10"/>
      <c r="P45" s="11">
        <f>P47</f>
        <v>1321244.5699999998</v>
      </c>
      <c r="Q45" s="10" t="s">
        <v>38</v>
      </c>
      <c r="R45" s="11">
        <f>R47</f>
        <v>1321244.5699999998</v>
      </c>
      <c r="S45" s="11">
        <f>S47</f>
        <v>1321244.5699999998</v>
      </c>
    </row>
    <row r="46" spans="1:19" x14ac:dyDescent="0.25">
      <c r="A46" s="122"/>
      <c r="B46" s="122" t="s">
        <v>39</v>
      </c>
      <c r="C46" s="122"/>
      <c r="D46" s="51"/>
      <c r="E46" s="9"/>
      <c r="F46" s="9"/>
      <c r="G46" s="9"/>
      <c r="H46" s="10" t="s">
        <v>38</v>
      </c>
      <c r="I46" s="9"/>
      <c r="J46" s="12" t="s">
        <v>38</v>
      </c>
      <c r="K46" s="9"/>
      <c r="L46" s="10"/>
      <c r="M46" s="68" t="s">
        <v>38</v>
      </c>
      <c r="N46" s="10"/>
      <c r="O46" s="10"/>
      <c r="P46" s="12" t="s">
        <v>38</v>
      </c>
      <c r="Q46" s="12" t="s">
        <v>38</v>
      </c>
      <c r="R46" s="12" t="s">
        <v>38</v>
      </c>
      <c r="S46" s="12" t="s">
        <v>38</v>
      </c>
    </row>
    <row r="47" spans="1:19" ht="165.75" customHeight="1" x14ac:dyDescent="0.25">
      <c r="A47" s="122"/>
      <c r="B47" s="122" t="s">
        <v>165</v>
      </c>
      <c r="C47" s="122"/>
      <c r="D47" s="51"/>
      <c r="E47" s="9" t="s">
        <v>84</v>
      </c>
      <c r="F47" s="9" t="s">
        <v>99</v>
      </c>
      <c r="G47" s="78">
        <v>744</v>
      </c>
      <c r="H47" s="9">
        <v>100</v>
      </c>
      <c r="I47" s="9">
        <f>H47</f>
        <v>100</v>
      </c>
      <c r="J47" s="11">
        <v>100</v>
      </c>
      <c r="K47" s="11">
        <f>J47</f>
        <v>100</v>
      </c>
      <c r="L47" s="11">
        <f>K47</f>
        <v>100</v>
      </c>
      <c r="M47" s="11"/>
      <c r="N47" s="10" t="s">
        <v>100</v>
      </c>
      <c r="O47" s="10" t="s">
        <v>100</v>
      </c>
      <c r="P47" s="11">
        <f>1280098.68+41145.89</f>
        <v>1321244.5699999998</v>
      </c>
      <c r="Q47" s="11"/>
      <c r="R47" s="11">
        <f>P47</f>
        <v>1321244.5699999998</v>
      </c>
      <c r="S47" s="11">
        <f>R47</f>
        <v>1321244.5699999998</v>
      </c>
    </row>
    <row r="48" spans="1:19" ht="15" customHeight="1" x14ac:dyDescent="0.25">
      <c r="A48" s="122" t="s">
        <v>103</v>
      </c>
      <c r="B48" s="139" t="s">
        <v>37</v>
      </c>
      <c r="C48" s="141"/>
      <c r="D48" s="54"/>
      <c r="E48" s="10" t="s">
        <v>38</v>
      </c>
      <c r="F48" s="9"/>
      <c r="G48" s="9"/>
      <c r="H48" s="9">
        <f>H50</f>
        <v>100</v>
      </c>
      <c r="I48" s="9">
        <f t="shared" ref="I48:L48" si="13">I50</f>
        <v>100</v>
      </c>
      <c r="J48" s="11">
        <f t="shared" si="13"/>
        <v>100</v>
      </c>
      <c r="K48" s="11">
        <f t="shared" si="13"/>
        <v>100</v>
      </c>
      <c r="L48" s="11">
        <f t="shared" si="13"/>
        <v>100</v>
      </c>
      <c r="M48" s="68" t="s">
        <v>38</v>
      </c>
      <c r="N48" s="10"/>
      <c r="O48" s="10"/>
      <c r="P48" s="11">
        <f>P50</f>
        <v>466957.42</v>
      </c>
      <c r="Q48" s="10" t="s">
        <v>38</v>
      </c>
      <c r="R48" s="11">
        <f>R50</f>
        <v>466957.42</v>
      </c>
      <c r="S48" s="11">
        <f>S50</f>
        <v>466957.42</v>
      </c>
    </row>
    <row r="49" spans="1:19" x14ac:dyDescent="0.25">
      <c r="A49" s="122"/>
      <c r="B49" s="122" t="s">
        <v>39</v>
      </c>
      <c r="C49" s="122"/>
      <c r="D49" s="51"/>
      <c r="E49" s="9"/>
      <c r="F49" s="9"/>
      <c r="G49" s="9"/>
      <c r="H49" s="10" t="s">
        <v>38</v>
      </c>
      <c r="I49" s="9"/>
      <c r="J49" s="12" t="s">
        <v>38</v>
      </c>
      <c r="K49" s="9"/>
      <c r="L49" s="10"/>
      <c r="M49" s="68" t="s">
        <v>38</v>
      </c>
      <c r="N49" s="10"/>
      <c r="O49" s="10"/>
      <c r="P49" s="12" t="s">
        <v>38</v>
      </c>
      <c r="Q49" s="12" t="s">
        <v>38</v>
      </c>
      <c r="R49" s="12" t="s">
        <v>38</v>
      </c>
      <c r="S49" s="12" t="s">
        <v>38</v>
      </c>
    </row>
    <row r="50" spans="1:19" ht="165.75" customHeight="1" x14ac:dyDescent="0.25">
      <c r="A50" s="122"/>
      <c r="B50" s="122" t="s">
        <v>165</v>
      </c>
      <c r="C50" s="122"/>
      <c r="D50" s="51"/>
      <c r="E50" s="9" t="s">
        <v>84</v>
      </c>
      <c r="F50" s="9" t="s">
        <v>99</v>
      </c>
      <c r="G50" s="78">
        <v>744</v>
      </c>
      <c r="H50" s="9">
        <v>100</v>
      </c>
      <c r="I50" s="9">
        <f>H50</f>
        <v>100</v>
      </c>
      <c r="J50" s="11">
        <f>R50/P50*100</f>
        <v>100</v>
      </c>
      <c r="K50" s="11">
        <f>J50</f>
        <v>100</v>
      </c>
      <c r="L50" s="11">
        <f>K50</f>
        <v>100</v>
      </c>
      <c r="M50" s="11"/>
      <c r="N50" s="10" t="s">
        <v>100</v>
      </c>
      <c r="O50" s="10" t="s">
        <v>100</v>
      </c>
      <c r="P50" s="11">
        <v>466957.42</v>
      </c>
      <c r="Q50" s="11"/>
      <c r="R50" s="11">
        <v>466957.42</v>
      </c>
      <c r="S50" s="11">
        <f>R50</f>
        <v>466957.42</v>
      </c>
    </row>
    <row r="51" spans="1:19" hidden="1" x14ac:dyDescent="0.25">
      <c r="A51" s="27"/>
    </row>
    <row r="52" spans="1:19" hidden="1" x14ac:dyDescent="0.25">
      <c r="A52" s="27" t="s">
        <v>168</v>
      </c>
      <c r="H52" s="142"/>
      <c r="I52" s="142"/>
      <c r="J52" s="38"/>
    </row>
    <row r="53" spans="1:19" hidden="1" x14ac:dyDescent="0.25">
      <c r="A53" s="28" t="s">
        <v>89</v>
      </c>
    </row>
    <row r="54" spans="1:19" hidden="1" x14ac:dyDescent="0.25">
      <c r="A54" s="27" t="s">
        <v>189</v>
      </c>
    </row>
    <row r="55" spans="1:19" hidden="1" x14ac:dyDescent="0.25">
      <c r="A55" s="27"/>
    </row>
    <row r="56" spans="1:19" hidden="1" x14ac:dyDescent="0.25">
      <c r="A56" s="27" t="s">
        <v>20</v>
      </c>
    </row>
    <row r="57" spans="1:19" hidden="1" x14ac:dyDescent="0.25"/>
    <row r="58" spans="1:19" ht="18" hidden="1" x14ac:dyDescent="0.25">
      <c r="A58" s="143" t="s">
        <v>40</v>
      </c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</row>
    <row r="59" spans="1:19" ht="6" hidden="1" customHeight="1" x14ac:dyDescent="0.25"/>
    <row r="60" spans="1:19" hidden="1" x14ac:dyDescent="0.25">
      <c r="A60" s="136" t="s">
        <v>41</v>
      </c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</row>
    <row r="61" spans="1:19" hidden="1" x14ac:dyDescent="0.25">
      <c r="A61" s="136" t="s">
        <v>42</v>
      </c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</row>
    <row r="62" spans="1:19" ht="15.75" hidden="1" customHeight="1" x14ac:dyDescent="0.25">
      <c r="A62" s="136" t="s">
        <v>43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</row>
    <row r="63" spans="1:19" ht="15" hidden="1" customHeight="1" x14ac:dyDescent="0.25">
      <c r="A63" s="136" t="s">
        <v>67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</row>
    <row r="64" spans="1:19" hidden="1" x14ac:dyDescent="0.25"/>
    <row r="65" hidden="1" x14ac:dyDescent="0.25"/>
  </sheetData>
  <mergeCells count="85">
    <mergeCell ref="A62:S62"/>
    <mergeCell ref="A63:S63"/>
    <mergeCell ref="B37:C37"/>
    <mergeCell ref="B38:C38"/>
    <mergeCell ref="H52:I52"/>
    <mergeCell ref="A58:S58"/>
    <mergeCell ref="A60:S60"/>
    <mergeCell ref="A36:A38"/>
    <mergeCell ref="B36:C36"/>
    <mergeCell ref="A39:A41"/>
    <mergeCell ref="B39:C39"/>
    <mergeCell ref="B40:C40"/>
    <mergeCell ref="B41:C41"/>
    <mergeCell ref="A42:A44"/>
    <mergeCell ref="A48:A50"/>
    <mergeCell ref="A30:A32"/>
    <mergeCell ref="B30:C30"/>
    <mergeCell ref="A33:A35"/>
    <mergeCell ref="B33:C33"/>
    <mergeCell ref="A61:S61"/>
    <mergeCell ref="B48:C48"/>
    <mergeCell ref="B49:C49"/>
    <mergeCell ref="B50:C50"/>
    <mergeCell ref="B42:C42"/>
    <mergeCell ref="B43:C43"/>
    <mergeCell ref="B44:C44"/>
    <mergeCell ref="A45:A47"/>
    <mergeCell ref="B45:C45"/>
    <mergeCell ref="B46:C46"/>
    <mergeCell ref="B47:C47"/>
    <mergeCell ref="N5:N6"/>
    <mergeCell ref="B31:C31"/>
    <mergeCell ref="B32:C32"/>
    <mergeCell ref="B34:C34"/>
    <mergeCell ref="B35:C35"/>
    <mergeCell ref="B21:C21"/>
    <mergeCell ref="B22:C22"/>
    <mergeCell ref="B23:C23"/>
    <mergeCell ref="B28:C28"/>
    <mergeCell ref="M5:M6"/>
    <mergeCell ref="B29:C29"/>
    <mergeCell ref="A12:A14"/>
    <mergeCell ref="B12:C12"/>
    <mergeCell ref="B13:C13"/>
    <mergeCell ref="B14:C14"/>
    <mergeCell ref="H5:I5"/>
    <mergeCell ref="A9:A11"/>
    <mergeCell ref="B9:C9"/>
    <mergeCell ref="B10:C10"/>
    <mergeCell ref="B11:C11"/>
    <mergeCell ref="A7:B7"/>
    <mergeCell ref="A8:C8"/>
    <mergeCell ref="F4:G5"/>
    <mergeCell ref="H4:M4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O5:O6"/>
    <mergeCell ref="P5:P6"/>
    <mergeCell ref="D4:D6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A24:A26"/>
    <mergeCell ref="B24:C24"/>
    <mergeCell ref="A27:A29"/>
    <mergeCell ref="B27:C27"/>
    <mergeCell ref="B25:C25"/>
    <mergeCell ref="B26:C26"/>
  </mergeCells>
  <pageMargins left="0.16" right="0.17" top="0.36" bottom="0.37" header="0.31496062992125984" footer="0.31496062992125984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zoomScale="110" zoomScaleNormal="110" workbookViewId="0">
      <selection sqref="A1:XFD18"/>
    </sheetView>
  </sheetViews>
  <sheetFormatPr defaultRowHeight="12.75" x14ac:dyDescent="0.2"/>
  <cols>
    <col min="1" max="1" width="8.28515625" style="29" customWidth="1"/>
    <col min="2" max="2" width="16.85546875" style="29" customWidth="1"/>
    <col min="3" max="3" width="49.28515625" style="29" customWidth="1"/>
    <col min="4" max="4" width="17.5703125" style="29" customWidth="1"/>
    <col min="5" max="16384" width="9.140625" style="29"/>
  </cols>
  <sheetData>
    <row r="1" spans="1:6" x14ac:dyDescent="0.2">
      <c r="D1" s="100" t="s">
        <v>195</v>
      </c>
      <c r="E1" s="100"/>
      <c r="F1" s="100"/>
    </row>
    <row r="2" spans="1:6" ht="56.25" customHeight="1" x14ac:dyDescent="0.2">
      <c r="D2" s="101" t="s">
        <v>196</v>
      </c>
      <c r="E2" s="101"/>
      <c r="F2" s="101"/>
    </row>
    <row r="3" spans="1:6" x14ac:dyDescent="0.2">
      <c r="C3" s="102"/>
      <c r="D3" s="102"/>
    </row>
    <row r="4" spans="1:6" x14ac:dyDescent="0.2">
      <c r="D4" s="30"/>
    </row>
    <row r="5" spans="1:6" x14ac:dyDescent="0.2">
      <c r="D5" s="30"/>
    </row>
    <row r="6" spans="1:6" x14ac:dyDescent="0.2">
      <c r="D6" s="30"/>
    </row>
    <row r="7" spans="1:6" s="4" customFormat="1" x14ac:dyDescent="0.2">
      <c r="A7" s="111" t="s">
        <v>197</v>
      </c>
      <c r="B7" s="111"/>
      <c r="C7" s="111"/>
      <c r="D7" s="111"/>
      <c r="E7" s="111"/>
      <c r="F7" s="111"/>
    </row>
    <row r="8" spans="1:6" s="4" customFormat="1" x14ac:dyDescent="0.2">
      <c r="A8" s="111" t="s">
        <v>1</v>
      </c>
      <c r="B8" s="111"/>
      <c r="C8" s="111"/>
      <c r="D8" s="111"/>
      <c r="E8" s="111"/>
      <c r="F8" s="111"/>
    </row>
    <row r="9" spans="1:6" s="4" customFormat="1" x14ac:dyDescent="0.2">
      <c r="A9" s="111"/>
      <c r="B9" s="111"/>
      <c r="C9" s="111"/>
      <c r="D9" s="111"/>
      <c r="E9" s="111"/>
      <c r="F9" s="111"/>
    </row>
    <row r="10" spans="1:6" s="4" customFormat="1" x14ac:dyDescent="0.2">
      <c r="A10" s="69"/>
      <c r="B10" s="69"/>
      <c r="C10" s="56" t="s">
        <v>198</v>
      </c>
      <c r="D10" s="56"/>
      <c r="E10" s="56"/>
      <c r="F10" s="57" t="s">
        <v>199</v>
      </c>
    </row>
    <row r="11" spans="1:6" s="4" customFormat="1" x14ac:dyDescent="0.2">
      <c r="A11" s="69"/>
      <c r="B11" s="69"/>
      <c r="C11" s="58" t="s">
        <v>210</v>
      </c>
      <c r="E11" s="59" t="s">
        <v>200</v>
      </c>
      <c r="F11" s="60">
        <v>46052</v>
      </c>
    </row>
    <row r="12" spans="1:6" s="4" customFormat="1" x14ac:dyDescent="0.2">
      <c r="A12" s="69"/>
      <c r="B12" s="69"/>
      <c r="E12" s="59" t="s">
        <v>201</v>
      </c>
      <c r="F12" s="60">
        <v>46070</v>
      </c>
    </row>
    <row r="13" spans="1:6" s="4" customFormat="1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s="4" customFormat="1" x14ac:dyDescent="0.2">
      <c r="A14" s="69"/>
      <c r="B14" s="69"/>
      <c r="E14" s="59"/>
      <c r="F14" s="114" t="s">
        <v>216</v>
      </c>
    </row>
    <row r="15" spans="1:6" s="4" customFormat="1" ht="36.75" customHeight="1" x14ac:dyDescent="0.2">
      <c r="A15" s="112" t="s">
        <v>206</v>
      </c>
      <c r="B15" s="112"/>
      <c r="C15" s="64" t="s">
        <v>218</v>
      </c>
      <c r="E15" s="59" t="s">
        <v>208</v>
      </c>
      <c r="F15" s="115"/>
    </row>
    <row r="16" spans="1:6" s="4" customFormat="1" ht="19.5" customHeight="1" x14ac:dyDescent="0.2">
      <c r="A16" s="69"/>
      <c r="B16" s="69"/>
      <c r="E16" s="59"/>
      <c r="F16" s="116" t="s">
        <v>219</v>
      </c>
    </row>
    <row r="17" spans="1:6" s="4" customFormat="1" ht="52.5" customHeight="1" x14ac:dyDescent="0.2">
      <c r="A17" s="111" t="s">
        <v>3</v>
      </c>
      <c r="B17" s="111"/>
      <c r="C17" s="65" t="s">
        <v>104</v>
      </c>
      <c r="D17" s="66"/>
      <c r="E17" s="66" t="s">
        <v>209</v>
      </c>
      <c r="F17" s="117"/>
    </row>
    <row r="18" spans="1:6" s="4" customFormat="1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x14ac:dyDescent="0.2">
      <c r="D19" s="30"/>
    </row>
    <row r="20" spans="1:6" x14ac:dyDescent="0.2">
      <c r="D20" s="30"/>
    </row>
    <row r="21" spans="1:6" ht="22.5" hidden="1" customHeight="1" x14ac:dyDescent="0.2">
      <c r="A21" s="152" t="s">
        <v>52</v>
      </c>
      <c r="B21" s="152"/>
      <c r="C21" s="153" t="s">
        <v>53</v>
      </c>
      <c r="D21" s="153"/>
    </row>
    <row r="22" spans="1:6" ht="12.75" hidden="1" customHeight="1" x14ac:dyDescent="0.2">
      <c r="A22" s="31"/>
      <c r="B22" s="31"/>
    </row>
    <row r="23" spans="1:6" ht="12.75" hidden="1" customHeight="1" x14ac:dyDescent="0.2">
      <c r="A23" s="31"/>
      <c r="B23" s="31"/>
    </row>
    <row r="24" spans="1:6" ht="12.75" hidden="1" customHeight="1" x14ac:dyDescent="0.2">
      <c r="A24" s="119" t="s">
        <v>4</v>
      </c>
      <c r="B24" s="119"/>
      <c r="C24" s="119"/>
      <c r="D24" s="119"/>
    </row>
    <row r="25" spans="1:6" hidden="1" x14ac:dyDescent="0.2">
      <c r="A25" s="119" t="s">
        <v>5</v>
      </c>
      <c r="B25" s="119"/>
      <c r="C25" s="119"/>
      <c r="D25" s="119"/>
    </row>
    <row r="26" spans="1:6" hidden="1" x14ac:dyDescent="0.2">
      <c r="A26" s="31"/>
      <c r="B26" s="31"/>
    </row>
    <row r="27" spans="1:6" ht="15" customHeight="1" x14ac:dyDescent="0.2">
      <c r="A27" s="103" t="s">
        <v>66</v>
      </c>
      <c r="B27" s="105" t="s">
        <v>6</v>
      </c>
      <c r="C27" s="106"/>
      <c r="D27" s="113" t="s">
        <v>51</v>
      </c>
      <c r="E27" s="113"/>
      <c r="F27" s="113"/>
    </row>
    <row r="28" spans="1:6" x14ac:dyDescent="0.2">
      <c r="A28" s="104"/>
      <c r="B28" s="107"/>
      <c r="C28" s="108"/>
      <c r="D28" s="113"/>
      <c r="E28" s="113"/>
      <c r="F28" s="113"/>
    </row>
    <row r="29" spans="1:6" ht="15" customHeight="1" x14ac:dyDescent="0.2">
      <c r="A29" s="32">
        <v>1</v>
      </c>
      <c r="B29" s="109">
        <v>2</v>
      </c>
      <c r="C29" s="110"/>
      <c r="D29" s="113">
        <v>3</v>
      </c>
      <c r="E29" s="113"/>
      <c r="F29" s="113"/>
    </row>
    <row r="30" spans="1:6" ht="15" customHeight="1" x14ac:dyDescent="0.2">
      <c r="A30" s="33" t="s">
        <v>55</v>
      </c>
      <c r="B30" s="95" t="s">
        <v>7</v>
      </c>
      <c r="C30" s="96"/>
      <c r="D30" s="113" t="s">
        <v>8</v>
      </c>
      <c r="E30" s="113"/>
      <c r="F30" s="113"/>
    </row>
    <row r="31" spans="1:6" ht="15" customHeight="1" x14ac:dyDescent="0.2">
      <c r="A31" s="34" t="s">
        <v>54</v>
      </c>
      <c r="B31" s="93" t="s">
        <v>9</v>
      </c>
      <c r="C31" s="94"/>
      <c r="D31" s="120">
        <f>D32</f>
        <v>7</v>
      </c>
      <c r="E31" s="120"/>
      <c r="F31" s="120"/>
    </row>
    <row r="32" spans="1:6" ht="15" customHeight="1" x14ac:dyDescent="0.2">
      <c r="A32" s="35" t="s">
        <v>56</v>
      </c>
      <c r="B32" s="95" t="s">
        <v>10</v>
      </c>
      <c r="C32" s="96"/>
      <c r="D32" s="113">
        <v>7</v>
      </c>
      <c r="E32" s="113"/>
      <c r="F32" s="113"/>
    </row>
    <row r="33" spans="1:6" ht="15" customHeight="1" x14ac:dyDescent="0.2">
      <c r="A33" s="35" t="s">
        <v>57</v>
      </c>
      <c r="B33" s="95" t="s">
        <v>11</v>
      </c>
      <c r="C33" s="96"/>
      <c r="D33" s="113"/>
      <c r="E33" s="113"/>
      <c r="F33" s="113"/>
    </row>
    <row r="34" spans="1:6" ht="15" customHeight="1" x14ac:dyDescent="0.2">
      <c r="A34" s="35" t="s">
        <v>58</v>
      </c>
      <c r="B34" s="95" t="s">
        <v>12</v>
      </c>
      <c r="C34" s="96"/>
      <c r="D34" s="113"/>
      <c r="E34" s="113"/>
      <c r="F34" s="113"/>
    </row>
    <row r="35" spans="1:6" ht="15" customHeight="1" x14ac:dyDescent="0.2">
      <c r="A35" s="34" t="s">
        <v>59</v>
      </c>
      <c r="B35" s="93" t="s">
        <v>13</v>
      </c>
      <c r="C35" s="94"/>
      <c r="D35" s="120"/>
      <c r="E35" s="120"/>
      <c r="F35" s="120"/>
    </row>
    <row r="36" spans="1:6" ht="15" customHeight="1" x14ac:dyDescent="0.2">
      <c r="A36" s="34" t="s">
        <v>60</v>
      </c>
      <c r="B36" s="93" t="s">
        <v>14</v>
      </c>
      <c r="C36" s="94"/>
      <c r="D36" s="120"/>
      <c r="E36" s="120"/>
      <c r="F36" s="120"/>
    </row>
    <row r="37" spans="1:6" ht="15" customHeight="1" x14ac:dyDescent="0.2">
      <c r="A37" s="35" t="s">
        <v>61</v>
      </c>
      <c r="B37" s="95" t="s">
        <v>15</v>
      </c>
      <c r="C37" s="96"/>
      <c r="D37" s="113"/>
      <c r="E37" s="113"/>
      <c r="F37" s="113"/>
    </row>
    <row r="38" spans="1:6" ht="15" customHeight="1" x14ac:dyDescent="0.2">
      <c r="A38" s="35" t="s">
        <v>62</v>
      </c>
      <c r="B38" s="95" t="s">
        <v>10</v>
      </c>
      <c r="C38" s="96"/>
      <c r="D38" s="113"/>
      <c r="E38" s="113"/>
      <c r="F38" s="113"/>
    </row>
    <row r="39" spans="1:6" ht="29.25" customHeight="1" x14ac:dyDescent="0.2">
      <c r="A39" s="34" t="s">
        <v>63</v>
      </c>
      <c r="B39" s="93" t="s">
        <v>16</v>
      </c>
      <c r="C39" s="94"/>
      <c r="D39" s="120">
        <f>D40</f>
        <v>5</v>
      </c>
      <c r="E39" s="120"/>
      <c r="F39" s="120"/>
    </row>
    <row r="40" spans="1:6" ht="15" customHeight="1" x14ac:dyDescent="0.2">
      <c r="A40" s="35" t="s">
        <v>64</v>
      </c>
      <c r="B40" s="95" t="s">
        <v>17</v>
      </c>
      <c r="C40" s="96"/>
      <c r="D40" s="113">
        <v>5</v>
      </c>
      <c r="E40" s="113"/>
      <c r="F40" s="113"/>
    </row>
    <row r="41" spans="1:6" ht="15" customHeight="1" x14ac:dyDescent="0.2">
      <c r="A41" s="35" t="s">
        <v>65</v>
      </c>
      <c r="B41" s="95" t="s">
        <v>18</v>
      </c>
      <c r="C41" s="96"/>
      <c r="D41" s="113"/>
      <c r="E41" s="113"/>
      <c r="F41" s="113"/>
    </row>
    <row r="42" spans="1:6" ht="15" hidden="1" customHeight="1" x14ac:dyDescent="0.2">
      <c r="A42" s="33" t="s">
        <v>19</v>
      </c>
      <c r="B42" s="95" t="s">
        <v>19</v>
      </c>
      <c r="C42" s="96"/>
      <c r="D42" s="70" t="s">
        <v>19</v>
      </c>
    </row>
    <row r="43" spans="1:6" hidden="1" x14ac:dyDescent="0.2">
      <c r="A43" s="36"/>
      <c r="B43" s="36"/>
    </row>
    <row r="44" spans="1:6" ht="15.75" hidden="1" x14ac:dyDescent="0.2">
      <c r="A44" s="98" t="s">
        <v>21</v>
      </c>
      <c r="B44" s="98"/>
      <c r="C44" s="98"/>
      <c r="D44" s="98"/>
    </row>
    <row r="45" spans="1:6" ht="27.75" hidden="1" customHeight="1" x14ac:dyDescent="0.2">
      <c r="A45" s="97" t="s">
        <v>22</v>
      </c>
      <c r="B45" s="97"/>
      <c r="C45" s="97"/>
      <c r="D45" s="97"/>
    </row>
    <row r="46" spans="1:6" ht="41.25" hidden="1" customHeight="1" x14ac:dyDescent="0.2">
      <c r="A46" s="97" t="s">
        <v>23</v>
      </c>
      <c r="B46" s="97"/>
      <c r="C46" s="97"/>
      <c r="D46" s="97"/>
    </row>
    <row r="47" spans="1:6" ht="39.75" hidden="1" customHeight="1" x14ac:dyDescent="0.2">
      <c r="A47" s="97" t="s">
        <v>24</v>
      </c>
      <c r="B47" s="97"/>
      <c r="C47" s="97"/>
      <c r="D47" s="97"/>
    </row>
    <row r="48" spans="1:6" ht="28.5" hidden="1" customHeight="1" x14ac:dyDescent="0.2">
      <c r="A48" s="97" t="s">
        <v>25</v>
      </c>
      <c r="B48" s="97"/>
      <c r="C48" s="97"/>
      <c r="D48" s="97"/>
    </row>
    <row r="49" spans="1:4" ht="42" hidden="1" customHeight="1" x14ac:dyDescent="0.2">
      <c r="A49" s="97" t="s">
        <v>26</v>
      </c>
      <c r="B49" s="97"/>
      <c r="C49" s="97"/>
      <c r="D49" s="97"/>
    </row>
    <row r="50" spans="1:4" ht="29.25" hidden="1" customHeight="1" x14ac:dyDescent="0.2">
      <c r="A50" s="97" t="s">
        <v>27</v>
      </c>
      <c r="B50" s="97"/>
      <c r="C50" s="97"/>
      <c r="D50" s="97"/>
    </row>
    <row r="51" spans="1:4" ht="54.75" hidden="1" customHeight="1" x14ac:dyDescent="0.2">
      <c r="A51" s="97" t="s">
        <v>28</v>
      </c>
      <c r="B51" s="97"/>
      <c r="C51" s="97"/>
      <c r="D51" s="97"/>
    </row>
    <row r="52" spans="1:4" ht="53.25" hidden="1" customHeight="1" x14ac:dyDescent="0.2">
      <c r="A52" s="97" t="s">
        <v>29</v>
      </c>
      <c r="B52" s="97"/>
      <c r="C52" s="97"/>
      <c r="D52" s="97"/>
    </row>
    <row r="53" spans="1:4" hidden="1" x14ac:dyDescent="0.2">
      <c r="A53" s="31"/>
      <c r="B53" s="31"/>
    </row>
    <row r="54" spans="1:4" hidden="1" x14ac:dyDescent="0.2"/>
    <row r="55" spans="1:4" hidden="1" x14ac:dyDescent="0.2"/>
    <row r="56" spans="1:4" hidden="1" x14ac:dyDescent="0.2"/>
    <row r="57" spans="1:4" hidden="1" x14ac:dyDescent="0.2"/>
    <row r="58" spans="1:4" hidden="1" x14ac:dyDescent="0.2"/>
    <row r="59" spans="1:4" hidden="1" x14ac:dyDescent="0.2"/>
    <row r="60" spans="1:4" ht="15" hidden="1" x14ac:dyDescent="0.25">
      <c r="A60" s="27" t="s">
        <v>190</v>
      </c>
    </row>
    <row r="61" spans="1:4" hidden="1" x14ac:dyDescent="0.2"/>
    <row r="62" spans="1:4" hidden="1" x14ac:dyDescent="0.2"/>
    <row r="63" spans="1:4" hidden="1" x14ac:dyDescent="0.2"/>
    <row r="64" spans="1:4" hidden="1" x14ac:dyDescent="0.2"/>
  </sheetData>
  <mergeCells count="56">
    <mergeCell ref="D33:F33"/>
    <mergeCell ref="D38:F38"/>
    <mergeCell ref="D37:F37"/>
    <mergeCell ref="D36:F36"/>
    <mergeCell ref="D35:F35"/>
    <mergeCell ref="D34:F34"/>
    <mergeCell ref="A13:B13"/>
    <mergeCell ref="A15:B15"/>
    <mergeCell ref="D27:F28"/>
    <mergeCell ref="F14:F15"/>
    <mergeCell ref="F16:F17"/>
    <mergeCell ref="A17:B17"/>
    <mergeCell ref="A18:B18"/>
    <mergeCell ref="C18:F18"/>
    <mergeCell ref="D1:F1"/>
    <mergeCell ref="D2:F2"/>
    <mergeCell ref="A7:F7"/>
    <mergeCell ref="A8:F8"/>
    <mergeCell ref="A9:F9"/>
    <mergeCell ref="C3:D3"/>
    <mergeCell ref="D29:F29"/>
    <mergeCell ref="D30:F30"/>
    <mergeCell ref="D31:F31"/>
    <mergeCell ref="B31:C31"/>
    <mergeCell ref="A21:B21"/>
    <mergeCell ref="C21:D21"/>
    <mergeCell ref="A24:D24"/>
    <mergeCell ref="A25:D25"/>
    <mergeCell ref="A27:A28"/>
    <mergeCell ref="B27:C28"/>
    <mergeCell ref="B29:C29"/>
    <mergeCell ref="B30:C30"/>
    <mergeCell ref="A44:D44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D32:F32"/>
    <mergeCell ref="D41:F41"/>
    <mergeCell ref="D40:F40"/>
    <mergeCell ref="D39:F39"/>
    <mergeCell ref="A51:D51"/>
    <mergeCell ref="A52:D52"/>
    <mergeCell ref="A45:D45"/>
    <mergeCell ref="A46:D46"/>
    <mergeCell ref="A47:D47"/>
    <mergeCell ref="A48:D48"/>
    <mergeCell ref="A49:D49"/>
    <mergeCell ref="A50:D50"/>
  </mergeCells>
  <hyperlinks>
    <hyperlink ref="A52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4"/>
  <sheetViews>
    <sheetView zoomScale="80" zoomScaleNormal="80" workbookViewId="0">
      <selection activeCell="F6" sqref="F6:G6"/>
    </sheetView>
  </sheetViews>
  <sheetFormatPr defaultRowHeight="15" x14ac:dyDescent="0.25"/>
  <cols>
    <col min="1" max="1" width="19.85546875" style="21" customWidth="1"/>
    <col min="2" max="2" width="0.140625" style="21" customWidth="1"/>
    <col min="3" max="3" width="25.28515625" style="21" customWidth="1"/>
    <col min="4" max="4" width="17.5703125" style="21" customWidth="1"/>
    <col min="5" max="5" width="15.5703125" style="21" customWidth="1"/>
    <col min="6" max="7" width="8.85546875" style="37" customWidth="1"/>
    <col min="8" max="13" width="14.140625" style="21" customWidth="1"/>
    <col min="14" max="15" width="14.140625" style="37" customWidth="1"/>
    <col min="16" max="19" width="14.140625" style="21" customWidth="1"/>
    <col min="20" max="16384" width="9.140625" style="21"/>
  </cols>
  <sheetData>
    <row r="1" spans="1:19" x14ac:dyDescent="0.25">
      <c r="A1" s="137" t="s">
        <v>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</row>
    <row r="2" spans="1:19" x14ac:dyDescent="0.25">
      <c r="A2" s="137" t="s">
        <v>31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x14ac:dyDescent="0.25">
      <c r="A3" s="22"/>
    </row>
    <row r="4" spans="1:19" s="23" customFormat="1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s="23" customFormat="1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s="23" customFormat="1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6" t="s">
        <v>36</v>
      </c>
      <c r="I6" s="16" t="s">
        <v>45</v>
      </c>
      <c r="J6" s="16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38">
        <v>1</v>
      </c>
      <c r="B7" s="138"/>
      <c r="C7" s="10">
        <v>2</v>
      </c>
      <c r="D7" s="73">
        <v>3</v>
      </c>
      <c r="E7" s="73">
        <v>4</v>
      </c>
      <c r="F7" s="73">
        <v>5</v>
      </c>
      <c r="G7" s="73">
        <v>6</v>
      </c>
      <c r="H7" s="73">
        <v>7</v>
      </c>
      <c r="I7" s="73">
        <v>8</v>
      </c>
      <c r="J7" s="73">
        <v>9</v>
      </c>
      <c r="K7" s="73">
        <v>10</v>
      </c>
      <c r="L7" s="73">
        <v>11</v>
      </c>
      <c r="M7" s="73">
        <v>12</v>
      </c>
      <c r="N7" s="73">
        <v>13</v>
      </c>
      <c r="O7" s="73">
        <v>14</v>
      </c>
      <c r="P7" s="73">
        <v>15</v>
      </c>
      <c r="Q7" s="10">
        <v>16</v>
      </c>
      <c r="R7" s="75">
        <v>17</v>
      </c>
      <c r="S7" s="75">
        <v>18</v>
      </c>
    </row>
    <row r="8" spans="1:19" ht="66.75" customHeight="1" x14ac:dyDescent="0.25">
      <c r="A8" s="139" t="s">
        <v>68</v>
      </c>
      <c r="B8" s="140"/>
      <c r="C8" s="141"/>
      <c r="D8" s="74"/>
      <c r="E8" s="39" t="s">
        <v>106</v>
      </c>
      <c r="F8" s="10"/>
      <c r="G8" s="73"/>
      <c r="H8" s="9">
        <v>100</v>
      </c>
      <c r="I8" s="9">
        <v>100</v>
      </c>
      <c r="J8" s="13">
        <f>R8/P8*100</f>
        <v>100</v>
      </c>
      <c r="K8" s="13">
        <f>J8</f>
        <v>100</v>
      </c>
      <c r="L8" s="13">
        <f>K8</f>
        <v>100</v>
      </c>
      <c r="M8" s="13"/>
      <c r="N8" s="10" t="s">
        <v>38</v>
      </c>
      <c r="O8" s="10" t="s">
        <v>38</v>
      </c>
      <c r="P8" s="11">
        <f>P12+P15+P18+P21+P24+P27+P30+P33+P33+P36+P39</f>
        <v>6800419</v>
      </c>
      <c r="Q8" s="9"/>
      <c r="R8" s="11">
        <f>R12+R15+R18+R21+R24+R27+R30+R33+R33+R36+R39</f>
        <v>6800419</v>
      </c>
      <c r="S8" s="11">
        <f>S12+S15+S18+S21+S24+S27+S30+S33+S33+S36+S39</f>
        <v>3951119</v>
      </c>
    </row>
    <row r="9" spans="1:19" ht="35.25" hidden="1" customHeight="1" x14ac:dyDescent="0.25">
      <c r="A9" s="122" t="s">
        <v>146</v>
      </c>
      <c r="B9" s="139" t="s">
        <v>37</v>
      </c>
      <c r="C9" s="141"/>
      <c r="D9" s="74"/>
      <c r="E9" s="10" t="s">
        <v>38</v>
      </c>
      <c r="F9" s="10"/>
      <c r="G9" s="73"/>
      <c r="H9" s="9"/>
      <c r="I9" s="9"/>
      <c r="J9" s="9"/>
      <c r="K9" s="9"/>
      <c r="L9" s="10"/>
      <c r="M9" s="73"/>
      <c r="N9" s="10"/>
      <c r="O9" s="10"/>
      <c r="P9" s="9"/>
      <c r="Q9" s="10" t="s">
        <v>38</v>
      </c>
      <c r="R9" s="9"/>
      <c r="S9" s="9"/>
    </row>
    <row r="10" spans="1:19" ht="19.5" hidden="1" customHeight="1" x14ac:dyDescent="0.25">
      <c r="A10" s="122"/>
      <c r="B10" s="122" t="s">
        <v>39</v>
      </c>
      <c r="C10" s="122"/>
      <c r="D10" s="71"/>
      <c r="E10" s="9"/>
      <c r="F10" s="10"/>
      <c r="G10" s="73"/>
      <c r="H10" s="10" t="s">
        <v>38</v>
      </c>
      <c r="I10" s="9"/>
      <c r="J10" s="10" t="s">
        <v>38</v>
      </c>
      <c r="K10" s="9"/>
      <c r="L10" s="10"/>
      <c r="M10" s="73"/>
      <c r="N10" s="10"/>
      <c r="O10" s="10"/>
      <c r="P10" s="10" t="s">
        <v>38</v>
      </c>
      <c r="Q10" s="10" t="s">
        <v>38</v>
      </c>
      <c r="R10" s="10" t="s">
        <v>38</v>
      </c>
      <c r="S10" s="10" t="s">
        <v>38</v>
      </c>
    </row>
    <row r="11" spans="1:19" ht="15" hidden="1" customHeight="1" x14ac:dyDescent="0.25">
      <c r="A11" s="122"/>
      <c r="B11" s="122"/>
      <c r="C11" s="122"/>
      <c r="D11" s="71"/>
      <c r="E11" s="9"/>
      <c r="F11" s="10"/>
      <c r="G11" s="73"/>
      <c r="H11" s="9"/>
      <c r="I11" s="9"/>
      <c r="J11" s="11"/>
      <c r="K11" s="9"/>
      <c r="L11" s="9"/>
      <c r="M11" s="9"/>
      <c r="N11" s="10"/>
      <c r="O11" s="10"/>
      <c r="P11" s="11"/>
      <c r="Q11" s="11"/>
      <c r="R11" s="11"/>
      <c r="S11" s="11"/>
    </row>
    <row r="12" spans="1:19" ht="38.25" customHeight="1" x14ac:dyDescent="0.25">
      <c r="A12" s="122" t="s">
        <v>130</v>
      </c>
      <c r="B12" s="139" t="s">
        <v>37</v>
      </c>
      <c r="C12" s="141"/>
      <c r="D12" s="74"/>
      <c r="E12" s="10" t="s">
        <v>38</v>
      </c>
      <c r="F12" s="10"/>
      <c r="G12" s="73"/>
      <c r="H12" s="9">
        <f>H14</f>
        <v>100</v>
      </c>
      <c r="I12" s="9">
        <f t="shared" ref="I12:L12" si="0">I14</f>
        <v>100</v>
      </c>
      <c r="J12" s="9">
        <f t="shared" si="0"/>
        <v>100</v>
      </c>
      <c r="K12" s="9">
        <f t="shared" si="0"/>
        <v>100</v>
      </c>
      <c r="L12" s="9">
        <f t="shared" si="0"/>
        <v>100</v>
      </c>
      <c r="M12" s="12" t="s">
        <v>38</v>
      </c>
      <c r="N12" s="10"/>
      <c r="O12" s="10"/>
      <c r="P12" s="11">
        <f>P14</f>
        <v>1850000</v>
      </c>
      <c r="Q12" s="12" t="s">
        <v>38</v>
      </c>
      <c r="R12" s="11">
        <f>R14</f>
        <v>1850000</v>
      </c>
      <c r="S12" s="11">
        <f>S14</f>
        <v>1850000</v>
      </c>
    </row>
    <row r="13" spans="1:19" x14ac:dyDescent="0.25">
      <c r="A13" s="122"/>
      <c r="B13" s="122" t="s">
        <v>39</v>
      </c>
      <c r="C13" s="122"/>
      <c r="D13" s="71"/>
      <c r="E13" s="9"/>
      <c r="F13" s="10"/>
      <c r="G13" s="73"/>
      <c r="H13" s="10" t="s">
        <v>38</v>
      </c>
      <c r="I13" s="9"/>
      <c r="J13" s="12" t="s">
        <v>38</v>
      </c>
      <c r="K13" s="9"/>
      <c r="L13" s="10"/>
      <c r="M13" s="12" t="s">
        <v>38</v>
      </c>
      <c r="N13" s="10"/>
      <c r="O13" s="10"/>
      <c r="P13" s="12" t="s">
        <v>38</v>
      </c>
      <c r="Q13" s="12" t="s">
        <v>38</v>
      </c>
      <c r="R13" s="12" t="s">
        <v>38</v>
      </c>
      <c r="S13" s="12" t="s">
        <v>38</v>
      </c>
    </row>
    <row r="14" spans="1:19" ht="63" customHeight="1" x14ac:dyDescent="0.25">
      <c r="A14" s="122"/>
      <c r="B14" s="122" t="s">
        <v>166</v>
      </c>
      <c r="C14" s="122"/>
      <c r="D14" s="71"/>
      <c r="E14" s="9" t="s">
        <v>164</v>
      </c>
      <c r="F14" s="10" t="s">
        <v>99</v>
      </c>
      <c r="G14" s="73">
        <v>744</v>
      </c>
      <c r="H14" s="9">
        <v>100</v>
      </c>
      <c r="I14" s="9">
        <f>H14</f>
        <v>100</v>
      </c>
      <c r="J14" s="13">
        <f>R14/P14*100</f>
        <v>100</v>
      </c>
      <c r="K14" s="13">
        <f>J14</f>
        <v>100</v>
      </c>
      <c r="L14" s="11">
        <f>K14</f>
        <v>100</v>
      </c>
      <c r="M14" s="11"/>
      <c r="N14" s="10" t="s">
        <v>100</v>
      </c>
      <c r="O14" s="10" t="s">
        <v>100</v>
      </c>
      <c r="P14" s="11">
        <v>1850000</v>
      </c>
      <c r="Q14" s="11"/>
      <c r="R14" s="11">
        <v>1850000</v>
      </c>
      <c r="S14" s="11">
        <v>1850000</v>
      </c>
    </row>
    <row r="15" spans="1:19" ht="34.5" hidden="1" customHeight="1" x14ac:dyDescent="0.25">
      <c r="A15" s="122" t="s">
        <v>147</v>
      </c>
      <c r="B15" s="139" t="s">
        <v>37</v>
      </c>
      <c r="C15" s="141"/>
      <c r="D15" s="74"/>
      <c r="E15" s="10" t="s">
        <v>38</v>
      </c>
      <c r="F15" s="10"/>
      <c r="G15" s="73"/>
      <c r="H15" s="9"/>
      <c r="I15" s="9"/>
      <c r="J15" s="11"/>
      <c r="K15" s="9"/>
      <c r="L15" s="10"/>
      <c r="M15" s="73"/>
      <c r="N15" s="10"/>
      <c r="O15" s="10"/>
      <c r="P15" s="11"/>
      <c r="Q15" s="12" t="s">
        <v>38</v>
      </c>
      <c r="R15" s="11"/>
      <c r="S15" s="11"/>
    </row>
    <row r="16" spans="1:19" ht="19.5" hidden="1" customHeight="1" x14ac:dyDescent="0.25">
      <c r="A16" s="122"/>
      <c r="B16" s="122" t="s">
        <v>39</v>
      </c>
      <c r="C16" s="122"/>
      <c r="D16" s="71"/>
      <c r="E16" s="9"/>
      <c r="F16" s="10"/>
      <c r="G16" s="73"/>
      <c r="H16" s="10" t="s">
        <v>38</v>
      </c>
      <c r="I16" s="9"/>
      <c r="J16" s="12" t="s">
        <v>38</v>
      </c>
      <c r="K16" s="9"/>
      <c r="L16" s="10"/>
      <c r="M16" s="73"/>
      <c r="N16" s="10"/>
      <c r="O16" s="10"/>
      <c r="P16" s="12" t="s">
        <v>38</v>
      </c>
      <c r="Q16" s="12" t="s">
        <v>38</v>
      </c>
      <c r="R16" s="12" t="s">
        <v>38</v>
      </c>
      <c r="S16" s="12" t="s">
        <v>38</v>
      </c>
    </row>
    <row r="17" spans="1:19" ht="15" hidden="1" customHeight="1" x14ac:dyDescent="0.25">
      <c r="A17" s="122"/>
      <c r="B17" s="122"/>
      <c r="C17" s="122"/>
      <c r="D17" s="71"/>
      <c r="E17" s="9"/>
      <c r="F17" s="10"/>
      <c r="G17" s="73"/>
      <c r="H17" s="9"/>
      <c r="I17" s="9"/>
      <c r="J17" s="11"/>
      <c r="K17" s="9"/>
      <c r="L17" s="9"/>
      <c r="M17" s="9"/>
      <c r="N17" s="10"/>
      <c r="O17" s="10"/>
      <c r="P17" s="11"/>
      <c r="Q17" s="11"/>
      <c r="R17" s="11"/>
      <c r="S17" s="11"/>
    </row>
    <row r="18" spans="1:19" ht="38.25" hidden="1" customHeight="1" x14ac:dyDescent="0.25">
      <c r="A18" s="122" t="s">
        <v>139</v>
      </c>
      <c r="B18" s="122" t="s">
        <v>37</v>
      </c>
      <c r="C18" s="122"/>
      <c r="D18" s="71"/>
      <c r="E18" s="10" t="s">
        <v>38</v>
      </c>
      <c r="F18" s="10"/>
      <c r="G18" s="73"/>
      <c r="H18" s="9"/>
      <c r="I18" s="9"/>
      <c r="J18" s="11"/>
      <c r="K18" s="9"/>
      <c r="L18" s="10"/>
      <c r="M18" s="73"/>
      <c r="N18" s="10"/>
      <c r="O18" s="10"/>
      <c r="P18" s="11"/>
      <c r="Q18" s="12" t="s">
        <v>38</v>
      </c>
      <c r="R18" s="11"/>
      <c r="S18" s="11"/>
    </row>
    <row r="19" spans="1:19" hidden="1" x14ac:dyDescent="0.25">
      <c r="A19" s="122"/>
      <c r="B19" s="122" t="s">
        <v>39</v>
      </c>
      <c r="C19" s="122"/>
      <c r="D19" s="71"/>
      <c r="E19" s="9"/>
      <c r="F19" s="10"/>
      <c r="G19" s="73"/>
      <c r="H19" s="10" t="s">
        <v>38</v>
      </c>
      <c r="I19" s="9"/>
      <c r="J19" s="12" t="s">
        <v>38</v>
      </c>
      <c r="K19" s="9"/>
      <c r="L19" s="10"/>
      <c r="M19" s="73"/>
      <c r="N19" s="10"/>
      <c r="O19" s="10"/>
      <c r="P19" s="12" t="s">
        <v>38</v>
      </c>
      <c r="Q19" s="12" t="s">
        <v>38</v>
      </c>
      <c r="R19" s="12" t="s">
        <v>38</v>
      </c>
      <c r="S19" s="12" t="s">
        <v>38</v>
      </c>
    </row>
    <row r="20" spans="1:19" ht="15" hidden="1" customHeight="1" x14ac:dyDescent="0.25">
      <c r="A20" s="122"/>
      <c r="B20" s="122"/>
      <c r="C20" s="122"/>
      <c r="D20" s="71"/>
      <c r="E20" s="9"/>
      <c r="F20" s="10"/>
      <c r="G20" s="73"/>
      <c r="H20" s="9"/>
      <c r="I20" s="9"/>
      <c r="J20" s="11"/>
      <c r="K20" s="9"/>
      <c r="L20" s="9"/>
      <c r="M20" s="9"/>
      <c r="N20" s="10"/>
      <c r="O20" s="10"/>
      <c r="P20" s="11"/>
      <c r="Q20" s="11"/>
      <c r="R20" s="11"/>
      <c r="S20" s="11"/>
    </row>
    <row r="21" spans="1:19" ht="34.5" customHeight="1" x14ac:dyDescent="0.25">
      <c r="A21" s="122" t="s">
        <v>148</v>
      </c>
      <c r="B21" s="139" t="s">
        <v>37</v>
      </c>
      <c r="C21" s="141"/>
      <c r="D21" s="74"/>
      <c r="E21" s="10" t="s">
        <v>38</v>
      </c>
      <c r="F21" s="10"/>
      <c r="G21" s="73"/>
      <c r="H21" s="9">
        <f>H23</f>
        <v>100</v>
      </c>
      <c r="I21" s="9">
        <f t="shared" ref="I21:L21" si="1">I23</f>
        <v>100</v>
      </c>
      <c r="J21" s="13">
        <f>J23</f>
        <v>100</v>
      </c>
      <c r="K21" s="9">
        <f t="shared" si="1"/>
        <v>100</v>
      </c>
      <c r="L21" s="9">
        <f t="shared" si="1"/>
        <v>100</v>
      </c>
      <c r="M21" s="12" t="s">
        <v>38</v>
      </c>
      <c r="N21" s="10"/>
      <c r="O21" s="10"/>
      <c r="P21" s="11">
        <f>P23</f>
        <v>1450419</v>
      </c>
      <c r="Q21" s="12" t="s">
        <v>38</v>
      </c>
      <c r="R21" s="11">
        <f>R23</f>
        <v>1450419</v>
      </c>
      <c r="S21" s="11">
        <f>S23</f>
        <v>1100419</v>
      </c>
    </row>
    <row r="22" spans="1:19" ht="18" customHeight="1" x14ac:dyDescent="0.25">
      <c r="A22" s="122"/>
      <c r="B22" s="122" t="s">
        <v>39</v>
      </c>
      <c r="C22" s="122"/>
      <c r="D22" s="71"/>
      <c r="E22" s="9"/>
      <c r="F22" s="10"/>
      <c r="G22" s="73"/>
      <c r="H22" s="10" t="s">
        <v>38</v>
      </c>
      <c r="I22" s="9"/>
      <c r="J22" s="12" t="s">
        <v>38</v>
      </c>
      <c r="K22" s="9"/>
      <c r="L22" s="10"/>
      <c r="M22" s="12" t="s">
        <v>38</v>
      </c>
      <c r="N22" s="10"/>
      <c r="O22" s="10"/>
      <c r="P22" s="12" t="s">
        <v>38</v>
      </c>
      <c r="Q22" s="12" t="s">
        <v>38</v>
      </c>
      <c r="R22" s="12" t="s">
        <v>38</v>
      </c>
      <c r="S22" s="12" t="s">
        <v>38</v>
      </c>
    </row>
    <row r="23" spans="1:19" ht="61.5" customHeight="1" x14ac:dyDescent="0.25">
      <c r="A23" s="122"/>
      <c r="B23" s="122" t="s">
        <v>166</v>
      </c>
      <c r="C23" s="122"/>
      <c r="D23" s="71"/>
      <c r="E23" s="9" t="s">
        <v>164</v>
      </c>
      <c r="F23" s="10" t="s">
        <v>99</v>
      </c>
      <c r="G23" s="73">
        <v>744</v>
      </c>
      <c r="H23" s="9">
        <v>100</v>
      </c>
      <c r="I23" s="9">
        <f>H23</f>
        <v>100</v>
      </c>
      <c r="J23" s="13">
        <f>R23/P23*100</f>
        <v>100</v>
      </c>
      <c r="K23" s="13">
        <f>J23</f>
        <v>100</v>
      </c>
      <c r="L23" s="13">
        <f>K23</f>
        <v>100</v>
      </c>
      <c r="M23" s="13"/>
      <c r="N23" s="10" t="s">
        <v>100</v>
      </c>
      <c r="O23" s="10" t="s">
        <v>100</v>
      </c>
      <c r="P23" s="11">
        <v>1450419</v>
      </c>
      <c r="Q23" s="11"/>
      <c r="R23" s="11">
        <v>1450419</v>
      </c>
      <c r="S23" s="11">
        <v>1100419</v>
      </c>
    </row>
    <row r="24" spans="1:19" ht="35.25" customHeight="1" x14ac:dyDescent="0.25">
      <c r="A24" s="122" t="s">
        <v>143</v>
      </c>
      <c r="B24" s="139" t="s">
        <v>37</v>
      </c>
      <c r="C24" s="141"/>
      <c r="D24" s="74"/>
      <c r="E24" s="10" t="s">
        <v>38</v>
      </c>
      <c r="F24" s="10"/>
      <c r="G24" s="73"/>
      <c r="H24" s="9">
        <f>H26</f>
        <v>100</v>
      </c>
      <c r="I24" s="9">
        <f t="shared" ref="I24:L24" si="2">I26</f>
        <v>100</v>
      </c>
      <c r="J24" s="11">
        <f>J26</f>
        <v>100</v>
      </c>
      <c r="K24" s="9">
        <f t="shared" si="2"/>
        <v>100</v>
      </c>
      <c r="L24" s="9">
        <f t="shared" si="2"/>
        <v>100</v>
      </c>
      <c r="M24" s="12" t="s">
        <v>38</v>
      </c>
      <c r="N24" s="10"/>
      <c r="O24" s="10"/>
      <c r="P24" s="11">
        <f>P26</f>
        <v>100000</v>
      </c>
      <c r="Q24" s="12" t="s">
        <v>38</v>
      </c>
      <c r="R24" s="11">
        <f>R26</f>
        <v>100000</v>
      </c>
      <c r="S24" s="11">
        <f>S26</f>
        <v>100000</v>
      </c>
    </row>
    <row r="25" spans="1:19" ht="15" customHeight="1" x14ac:dyDescent="0.25">
      <c r="A25" s="122"/>
      <c r="B25" s="122" t="s">
        <v>39</v>
      </c>
      <c r="C25" s="122"/>
      <c r="D25" s="71"/>
      <c r="E25" s="9"/>
      <c r="F25" s="10"/>
      <c r="G25" s="73"/>
      <c r="H25" s="10" t="s">
        <v>38</v>
      </c>
      <c r="I25" s="9"/>
      <c r="J25" s="12" t="s">
        <v>38</v>
      </c>
      <c r="K25" s="9"/>
      <c r="L25" s="10"/>
      <c r="M25" s="12" t="s">
        <v>38</v>
      </c>
      <c r="N25" s="10"/>
      <c r="O25" s="10"/>
      <c r="P25" s="12" t="s">
        <v>38</v>
      </c>
      <c r="Q25" s="12" t="s">
        <v>38</v>
      </c>
      <c r="R25" s="12" t="s">
        <v>38</v>
      </c>
      <c r="S25" s="12" t="s">
        <v>38</v>
      </c>
    </row>
    <row r="26" spans="1:19" ht="63.75" customHeight="1" x14ac:dyDescent="0.25">
      <c r="A26" s="122"/>
      <c r="B26" s="122" t="s">
        <v>166</v>
      </c>
      <c r="C26" s="122"/>
      <c r="D26" s="71"/>
      <c r="E26" s="9" t="s">
        <v>164</v>
      </c>
      <c r="F26" s="10" t="s">
        <v>99</v>
      </c>
      <c r="G26" s="73">
        <v>744</v>
      </c>
      <c r="H26" s="9">
        <v>100</v>
      </c>
      <c r="I26" s="9">
        <f>H26</f>
        <v>100</v>
      </c>
      <c r="J26" s="11">
        <f>R26/P26*100</f>
        <v>100</v>
      </c>
      <c r="K26" s="11">
        <f>J26</f>
        <v>100</v>
      </c>
      <c r="L26" s="11">
        <f>K26</f>
        <v>100</v>
      </c>
      <c r="M26" s="11"/>
      <c r="N26" s="10" t="s">
        <v>100</v>
      </c>
      <c r="O26" s="10" t="s">
        <v>100</v>
      </c>
      <c r="P26" s="11">
        <v>100000</v>
      </c>
      <c r="Q26" s="11"/>
      <c r="R26" s="11">
        <v>100000</v>
      </c>
      <c r="S26" s="11">
        <v>100000</v>
      </c>
    </row>
    <row r="27" spans="1:19" ht="36.75" customHeight="1" x14ac:dyDescent="0.25">
      <c r="A27" s="122" t="s">
        <v>137</v>
      </c>
      <c r="B27" s="139" t="s">
        <v>37</v>
      </c>
      <c r="C27" s="141"/>
      <c r="D27" s="74"/>
      <c r="E27" s="10" t="s">
        <v>38</v>
      </c>
      <c r="F27" s="10"/>
      <c r="G27" s="73"/>
      <c r="H27" s="9">
        <f>H29</f>
        <v>100</v>
      </c>
      <c r="I27" s="9">
        <f t="shared" ref="I27:L27" si="3">I29</f>
        <v>0</v>
      </c>
      <c r="J27" s="13">
        <f>J29</f>
        <v>100</v>
      </c>
      <c r="K27" s="9">
        <f t="shared" si="3"/>
        <v>0</v>
      </c>
      <c r="L27" s="9">
        <f t="shared" si="3"/>
        <v>0</v>
      </c>
      <c r="M27" s="12" t="s">
        <v>38</v>
      </c>
      <c r="N27" s="10"/>
      <c r="O27" s="10"/>
      <c r="P27" s="11">
        <f>P29</f>
        <v>600000</v>
      </c>
      <c r="Q27" s="12" t="s">
        <v>38</v>
      </c>
      <c r="R27" s="11">
        <f>R29</f>
        <v>600000</v>
      </c>
      <c r="S27" s="11">
        <f>S29</f>
        <v>180000</v>
      </c>
    </row>
    <row r="28" spans="1:19" ht="18.75" customHeight="1" x14ac:dyDescent="0.25">
      <c r="A28" s="122"/>
      <c r="B28" s="122" t="s">
        <v>39</v>
      </c>
      <c r="C28" s="122"/>
      <c r="D28" s="71"/>
      <c r="E28" s="9"/>
      <c r="F28" s="10"/>
      <c r="G28" s="73"/>
      <c r="H28" s="10" t="s">
        <v>38</v>
      </c>
      <c r="I28" s="9"/>
      <c r="J28" s="12" t="s">
        <v>38</v>
      </c>
      <c r="K28" s="9"/>
      <c r="L28" s="10"/>
      <c r="M28" s="12" t="s">
        <v>38</v>
      </c>
      <c r="N28" s="10"/>
      <c r="O28" s="10"/>
      <c r="P28" s="12" t="s">
        <v>38</v>
      </c>
      <c r="Q28" s="12" t="s">
        <v>38</v>
      </c>
      <c r="R28" s="12" t="s">
        <v>38</v>
      </c>
      <c r="S28" s="12" t="s">
        <v>38</v>
      </c>
    </row>
    <row r="29" spans="1:19" ht="63.75" customHeight="1" x14ac:dyDescent="0.25">
      <c r="A29" s="122"/>
      <c r="B29" s="122" t="s">
        <v>166</v>
      </c>
      <c r="C29" s="122"/>
      <c r="D29" s="71"/>
      <c r="E29" s="9" t="s">
        <v>164</v>
      </c>
      <c r="F29" s="10" t="s">
        <v>99</v>
      </c>
      <c r="G29" s="73">
        <v>744</v>
      </c>
      <c r="H29" s="9">
        <v>100</v>
      </c>
      <c r="I29" s="9"/>
      <c r="J29" s="11">
        <f>R29/P29*100</f>
        <v>100</v>
      </c>
      <c r="K29" s="9"/>
      <c r="L29" s="9"/>
      <c r="M29" s="9"/>
      <c r="N29" s="10" t="s">
        <v>100</v>
      </c>
      <c r="O29" s="10" t="s">
        <v>100</v>
      </c>
      <c r="P29" s="11">
        <v>600000</v>
      </c>
      <c r="Q29" s="11"/>
      <c r="R29" s="11">
        <v>600000</v>
      </c>
      <c r="S29" s="11">
        <v>180000</v>
      </c>
    </row>
    <row r="30" spans="1:19" ht="33.75" customHeight="1" x14ac:dyDescent="0.25">
      <c r="A30" s="122" t="s">
        <v>149</v>
      </c>
      <c r="B30" s="139" t="s">
        <v>37</v>
      </c>
      <c r="C30" s="141"/>
      <c r="D30" s="74"/>
      <c r="E30" s="10" t="s">
        <v>38</v>
      </c>
      <c r="F30" s="10"/>
      <c r="G30" s="73"/>
      <c r="H30" s="9">
        <f>H32</f>
        <v>100</v>
      </c>
      <c r="I30" s="9">
        <f t="shared" ref="I30:L30" si="4">I32</f>
        <v>100</v>
      </c>
      <c r="J30" s="13">
        <f>J32</f>
        <v>100</v>
      </c>
      <c r="K30" s="9">
        <f t="shared" si="4"/>
        <v>100</v>
      </c>
      <c r="L30" s="9">
        <f t="shared" si="4"/>
        <v>100</v>
      </c>
      <c r="M30" s="12" t="s">
        <v>38</v>
      </c>
      <c r="N30" s="10"/>
      <c r="O30" s="10"/>
      <c r="P30" s="11">
        <f>P32</f>
        <v>1100000</v>
      </c>
      <c r="Q30" s="12" t="s">
        <v>38</v>
      </c>
      <c r="R30" s="11">
        <f>R32</f>
        <v>1100000</v>
      </c>
      <c r="S30" s="11">
        <f>S32</f>
        <v>0</v>
      </c>
    </row>
    <row r="31" spans="1:19" ht="18" customHeight="1" x14ac:dyDescent="0.25">
      <c r="A31" s="122"/>
      <c r="B31" s="122" t="s">
        <v>39</v>
      </c>
      <c r="C31" s="122"/>
      <c r="D31" s="71"/>
      <c r="E31" s="9"/>
      <c r="F31" s="10"/>
      <c r="G31" s="73"/>
      <c r="H31" s="10" t="s">
        <v>38</v>
      </c>
      <c r="I31" s="9"/>
      <c r="J31" s="12" t="s">
        <v>38</v>
      </c>
      <c r="K31" s="9"/>
      <c r="L31" s="10"/>
      <c r="M31" s="12" t="s">
        <v>38</v>
      </c>
      <c r="N31" s="10"/>
      <c r="O31" s="10"/>
      <c r="P31" s="12" t="s">
        <v>38</v>
      </c>
      <c r="Q31" s="12" t="s">
        <v>38</v>
      </c>
      <c r="R31" s="12" t="s">
        <v>38</v>
      </c>
      <c r="S31" s="12" t="s">
        <v>38</v>
      </c>
    </row>
    <row r="32" spans="1:19" ht="62.25" customHeight="1" x14ac:dyDescent="0.25">
      <c r="A32" s="122"/>
      <c r="B32" s="122" t="s">
        <v>166</v>
      </c>
      <c r="C32" s="122"/>
      <c r="D32" s="71"/>
      <c r="E32" s="9" t="s">
        <v>164</v>
      </c>
      <c r="F32" s="10" t="s">
        <v>99</v>
      </c>
      <c r="G32" s="73">
        <v>744</v>
      </c>
      <c r="H32" s="9">
        <v>100</v>
      </c>
      <c r="I32" s="9">
        <f>H32</f>
        <v>100</v>
      </c>
      <c r="J32" s="11">
        <f>R32/P32*100</f>
        <v>100</v>
      </c>
      <c r="K32" s="11">
        <f>J32</f>
        <v>100</v>
      </c>
      <c r="L32" s="11">
        <f>K32</f>
        <v>100</v>
      </c>
      <c r="M32" s="11"/>
      <c r="N32" s="10" t="s">
        <v>100</v>
      </c>
      <c r="O32" s="10" t="s">
        <v>100</v>
      </c>
      <c r="P32" s="11">
        <v>1100000</v>
      </c>
      <c r="Q32" s="11"/>
      <c r="R32" s="11">
        <v>1100000</v>
      </c>
      <c r="S32" s="11">
        <v>0</v>
      </c>
    </row>
    <row r="33" spans="1:19" ht="31.5" customHeight="1" x14ac:dyDescent="0.25">
      <c r="A33" s="122" t="s">
        <v>150</v>
      </c>
      <c r="B33" s="139" t="s">
        <v>37</v>
      </c>
      <c r="C33" s="141"/>
      <c r="D33" s="74"/>
      <c r="E33" s="10" t="s">
        <v>38</v>
      </c>
      <c r="F33" s="10"/>
      <c r="G33" s="73"/>
      <c r="H33" s="9">
        <f>H35</f>
        <v>100</v>
      </c>
      <c r="I33" s="9">
        <f t="shared" ref="I33:L33" si="5">I35</f>
        <v>100</v>
      </c>
      <c r="J33" s="13">
        <f>J35</f>
        <v>100</v>
      </c>
      <c r="K33" s="9">
        <f t="shared" si="5"/>
        <v>100</v>
      </c>
      <c r="L33" s="9">
        <f t="shared" si="5"/>
        <v>100</v>
      </c>
      <c r="M33" s="12" t="s">
        <v>38</v>
      </c>
      <c r="N33" s="10"/>
      <c r="O33" s="10"/>
      <c r="P33" s="11">
        <f>P35</f>
        <v>600000</v>
      </c>
      <c r="Q33" s="12" t="s">
        <v>38</v>
      </c>
      <c r="R33" s="11">
        <f>R35</f>
        <v>600000</v>
      </c>
      <c r="S33" s="11">
        <f>S35</f>
        <v>180000</v>
      </c>
    </row>
    <row r="34" spans="1:19" ht="18.75" customHeight="1" x14ac:dyDescent="0.25">
      <c r="A34" s="122"/>
      <c r="B34" s="122" t="s">
        <v>39</v>
      </c>
      <c r="C34" s="122"/>
      <c r="D34" s="71"/>
      <c r="E34" s="9"/>
      <c r="F34" s="10"/>
      <c r="G34" s="73"/>
      <c r="H34" s="10" t="s">
        <v>38</v>
      </c>
      <c r="I34" s="9"/>
      <c r="J34" s="12" t="s">
        <v>38</v>
      </c>
      <c r="K34" s="9"/>
      <c r="L34" s="10"/>
      <c r="M34" s="12" t="s">
        <v>38</v>
      </c>
      <c r="N34" s="10"/>
      <c r="O34" s="10"/>
      <c r="P34" s="12" t="s">
        <v>38</v>
      </c>
      <c r="Q34" s="12" t="s">
        <v>38</v>
      </c>
      <c r="R34" s="12" t="s">
        <v>38</v>
      </c>
      <c r="S34" s="12" t="s">
        <v>38</v>
      </c>
    </row>
    <row r="35" spans="1:19" ht="63" customHeight="1" x14ac:dyDescent="0.25">
      <c r="A35" s="122"/>
      <c r="B35" s="122" t="s">
        <v>166</v>
      </c>
      <c r="C35" s="122"/>
      <c r="D35" s="71"/>
      <c r="E35" s="9" t="s">
        <v>105</v>
      </c>
      <c r="F35" s="10" t="s">
        <v>99</v>
      </c>
      <c r="G35" s="73">
        <v>744</v>
      </c>
      <c r="H35" s="9">
        <v>100</v>
      </c>
      <c r="I35" s="9">
        <f>H35</f>
        <v>100</v>
      </c>
      <c r="J35" s="11">
        <f>R35/P35*100</f>
        <v>100</v>
      </c>
      <c r="K35" s="11">
        <f>J35</f>
        <v>100</v>
      </c>
      <c r="L35" s="11">
        <f>K35</f>
        <v>100</v>
      </c>
      <c r="M35" s="11"/>
      <c r="N35" s="10" t="s">
        <v>100</v>
      </c>
      <c r="O35" s="10" t="s">
        <v>100</v>
      </c>
      <c r="P35" s="11">
        <v>600000</v>
      </c>
      <c r="Q35" s="11"/>
      <c r="R35" s="11">
        <v>600000</v>
      </c>
      <c r="S35" s="11">
        <v>180000</v>
      </c>
    </row>
    <row r="36" spans="1:19" ht="37.5" hidden="1" customHeight="1" x14ac:dyDescent="0.25">
      <c r="A36" s="122" t="s">
        <v>151</v>
      </c>
      <c r="B36" s="139" t="s">
        <v>37</v>
      </c>
      <c r="C36" s="141"/>
      <c r="D36" s="74"/>
      <c r="E36" s="10" t="s">
        <v>38</v>
      </c>
      <c r="F36" s="10"/>
      <c r="G36" s="73"/>
      <c r="H36" s="9"/>
      <c r="I36" s="9"/>
      <c r="J36" s="11"/>
      <c r="K36" s="9"/>
      <c r="L36" s="10"/>
      <c r="M36" s="73"/>
      <c r="N36" s="10"/>
      <c r="O36" s="10"/>
      <c r="P36" s="11"/>
      <c r="Q36" s="12" t="s">
        <v>38</v>
      </c>
      <c r="R36" s="11"/>
      <c r="S36" s="11"/>
    </row>
    <row r="37" spans="1:19" ht="18" hidden="1" customHeight="1" x14ac:dyDescent="0.25">
      <c r="A37" s="122"/>
      <c r="B37" s="122" t="s">
        <v>39</v>
      </c>
      <c r="C37" s="122"/>
      <c r="D37" s="71"/>
      <c r="E37" s="9"/>
      <c r="F37" s="10"/>
      <c r="G37" s="73"/>
      <c r="H37" s="10" t="s">
        <v>38</v>
      </c>
      <c r="I37" s="9"/>
      <c r="J37" s="12" t="s">
        <v>38</v>
      </c>
      <c r="K37" s="9"/>
      <c r="L37" s="10"/>
      <c r="M37" s="73"/>
      <c r="N37" s="10"/>
      <c r="O37" s="10"/>
      <c r="P37" s="12" t="s">
        <v>38</v>
      </c>
      <c r="Q37" s="12" t="s">
        <v>38</v>
      </c>
      <c r="R37" s="12" t="s">
        <v>38</v>
      </c>
      <c r="S37" s="12" t="s">
        <v>38</v>
      </c>
    </row>
    <row r="38" spans="1:19" ht="15" hidden="1" customHeight="1" x14ac:dyDescent="0.25">
      <c r="A38" s="122"/>
      <c r="B38" s="122"/>
      <c r="C38" s="122"/>
      <c r="D38" s="71"/>
      <c r="E38" s="9"/>
      <c r="F38" s="10"/>
      <c r="G38" s="73"/>
      <c r="H38" s="9"/>
      <c r="I38" s="9"/>
      <c r="J38" s="11"/>
      <c r="K38" s="9"/>
      <c r="L38" s="9"/>
      <c r="M38" s="9"/>
      <c r="N38" s="10"/>
      <c r="O38" s="10"/>
      <c r="P38" s="11"/>
      <c r="Q38" s="11"/>
      <c r="R38" s="11"/>
      <c r="S38" s="11"/>
    </row>
    <row r="39" spans="1:19" x14ac:dyDescent="0.25">
      <c r="A39" s="122" t="s">
        <v>98</v>
      </c>
      <c r="B39" s="139" t="s">
        <v>37</v>
      </c>
      <c r="C39" s="141"/>
      <c r="D39" s="74"/>
      <c r="E39" s="10" t="s">
        <v>38</v>
      </c>
      <c r="F39" s="10"/>
      <c r="G39" s="73"/>
      <c r="H39" s="9">
        <f>H41</f>
        <v>100</v>
      </c>
      <c r="I39" s="9">
        <f t="shared" ref="I39:L39" si="6">I41</f>
        <v>100</v>
      </c>
      <c r="J39" s="13">
        <f>J41</f>
        <v>100</v>
      </c>
      <c r="K39" s="9">
        <f t="shared" si="6"/>
        <v>100</v>
      </c>
      <c r="L39" s="9">
        <f t="shared" si="6"/>
        <v>100</v>
      </c>
      <c r="M39" s="12" t="s">
        <v>38</v>
      </c>
      <c r="N39" s="10"/>
      <c r="O39" s="10"/>
      <c r="P39" s="11">
        <f>P41</f>
        <v>500000</v>
      </c>
      <c r="Q39" s="12" t="s">
        <v>38</v>
      </c>
      <c r="R39" s="11">
        <f>R41</f>
        <v>500000</v>
      </c>
      <c r="S39" s="11">
        <f>S41</f>
        <v>360700</v>
      </c>
    </row>
    <row r="40" spans="1:19" x14ac:dyDescent="0.25">
      <c r="A40" s="122"/>
      <c r="B40" s="122" t="s">
        <v>39</v>
      </c>
      <c r="C40" s="122"/>
      <c r="D40" s="71"/>
      <c r="E40" s="9"/>
      <c r="F40" s="10"/>
      <c r="G40" s="73"/>
      <c r="H40" s="10" t="s">
        <v>38</v>
      </c>
      <c r="I40" s="9"/>
      <c r="J40" s="12" t="s">
        <v>38</v>
      </c>
      <c r="K40" s="9"/>
      <c r="L40" s="10"/>
      <c r="M40" s="12" t="s">
        <v>38</v>
      </c>
      <c r="N40" s="10"/>
      <c r="O40" s="10"/>
      <c r="P40" s="12" t="s">
        <v>38</v>
      </c>
      <c r="Q40" s="12" t="s">
        <v>38</v>
      </c>
      <c r="R40" s="12" t="s">
        <v>38</v>
      </c>
      <c r="S40" s="12" t="s">
        <v>38</v>
      </c>
    </row>
    <row r="41" spans="1:19" ht="64.5" customHeight="1" x14ac:dyDescent="0.25">
      <c r="A41" s="122"/>
      <c r="B41" s="122" t="s">
        <v>166</v>
      </c>
      <c r="C41" s="122"/>
      <c r="D41" s="71"/>
      <c r="E41" s="9" t="s">
        <v>164</v>
      </c>
      <c r="F41" s="10" t="s">
        <v>99</v>
      </c>
      <c r="G41" s="73">
        <v>744</v>
      </c>
      <c r="H41" s="9">
        <v>100</v>
      </c>
      <c r="I41" s="9">
        <f>H41</f>
        <v>100</v>
      </c>
      <c r="J41" s="11">
        <f>R41/P41*100</f>
        <v>100</v>
      </c>
      <c r="K41" s="11">
        <f>J41</f>
        <v>100</v>
      </c>
      <c r="L41" s="11">
        <f>K41</f>
        <v>100</v>
      </c>
      <c r="M41" s="11"/>
      <c r="N41" s="10" t="s">
        <v>100</v>
      </c>
      <c r="O41" s="10" t="s">
        <v>100</v>
      </c>
      <c r="P41" s="11">
        <v>500000</v>
      </c>
      <c r="Q41" s="11"/>
      <c r="R41" s="11">
        <v>500000</v>
      </c>
      <c r="S41" s="11">
        <v>360700</v>
      </c>
    </row>
    <row r="42" spans="1:19" hidden="1" x14ac:dyDescent="0.25">
      <c r="A42" s="122" t="s">
        <v>101</v>
      </c>
      <c r="B42" s="139" t="s">
        <v>37</v>
      </c>
      <c r="C42" s="141"/>
      <c r="D42" s="74"/>
      <c r="E42" s="10" t="s">
        <v>38</v>
      </c>
      <c r="F42" s="10"/>
      <c r="G42" s="73"/>
      <c r="H42" s="9"/>
      <c r="I42" s="9"/>
      <c r="J42" s="11"/>
      <c r="K42" s="9"/>
      <c r="L42" s="10"/>
      <c r="M42" s="73"/>
      <c r="N42" s="10"/>
      <c r="O42" s="10"/>
      <c r="P42" s="11"/>
      <c r="Q42" s="12" t="s">
        <v>38</v>
      </c>
      <c r="R42" s="11"/>
      <c r="S42" s="11"/>
    </row>
    <row r="43" spans="1:19" hidden="1" x14ac:dyDescent="0.25">
      <c r="A43" s="122"/>
      <c r="B43" s="122" t="s">
        <v>39</v>
      </c>
      <c r="C43" s="122"/>
      <c r="D43" s="71"/>
      <c r="E43" s="9"/>
      <c r="F43" s="10"/>
      <c r="G43" s="73"/>
      <c r="H43" s="10" t="s">
        <v>38</v>
      </c>
      <c r="I43" s="9"/>
      <c r="J43" s="12" t="s">
        <v>38</v>
      </c>
      <c r="K43" s="9"/>
      <c r="L43" s="10"/>
      <c r="M43" s="73"/>
      <c r="N43" s="10"/>
      <c r="O43" s="10"/>
      <c r="P43" s="12" t="s">
        <v>38</v>
      </c>
      <c r="Q43" s="12" t="s">
        <v>38</v>
      </c>
      <c r="R43" s="12" t="s">
        <v>38</v>
      </c>
      <c r="S43" s="12" t="s">
        <v>38</v>
      </c>
    </row>
    <row r="44" spans="1:19" ht="15" hidden="1" customHeight="1" x14ac:dyDescent="0.25">
      <c r="A44" s="122"/>
      <c r="B44" s="122"/>
      <c r="C44" s="122"/>
      <c r="D44" s="71"/>
      <c r="E44" s="9"/>
      <c r="F44" s="10"/>
      <c r="G44" s="73"/>
      <c r="H44" s="9"/>
      <c r="I44" s="9"/>
      <c r="J44" s="11"/>
      <c r="K44" s="9"/>
      <c r="L44" s="9"/>
      <c r="M44" s="9"/>
      <c r="N44" s="10"/>
      <c r="O44" s="10"/>
      <c r="P44" s="11"/>
      <c r="Q44" s="11"/>
      <c r="R44" s="11"/>
      <c r="S44" s="11"/>
    </row>
    <row r="45" spans="1:19" hidden="1" x14ac:dyDescent="0.25">
      <c r="A45" s="122" t="s">
        <v>102</v>
      </c>
      <c r="B45" s="139" t="s">
        <v>37</v>
      </c>
      <c r="C45" s="141"/>
      <c r="D45" s="74"/>
      <c r="E45" s="10" t="s">
        <v>38</v>
      </c>
      <c r="F45" s="10"/>
      <c r="G45" s="73"/>
      <c r="H45" s="9"/>
      <c r="I45" s="9"/>
      <c r="J45" s="11"/>
      <c r="K45" s="9"/>
      <c r="L45" s="10"/>
      <c r="M45" s="73"/>
      <c r="N45" s="10"/>
      <c r="O45" s="10"/>
      <c r="P45" s="11"/>
      <c r="Q45" s="12" t="s">
        <v>38</v>
      </c>
      <c r="R45" s="11"/>
      <c r="S45" s="11"/>
    </row>
    <row r="46" spans="1:19" hidden="1" x14ac:dyDescent="0.25">
      <c r="A46" s="122"/>
      <c r="B46" s="122" t="s">
        <v>39</v>
      </c>
      <c r="C46" s="122"/>
      <c r="D46" s="71"/>
      <c r="E46" s="9"/>
      <c r="F46" s="10"/>
      <c r="G46" s="73"/>
      <c r="H46" s="10" t="s">
        <v>38</v>
      </c>
      <c r="I46" s="9"/>
      <c r="J46" s="12" t="s">
        <v>38</v>
      </c>
      <c r="K46" s="9"/>
      <c r="L46" s="10"/>
      <c r="M46" s="73"/>
      <c r="N46" s="10"/>
      <c r="O46" s="10"/>
      <c r="P46" s="12" t="s">
        <v>38</v>
      </c>
      <c r="Q46" s="12" t="s">
        <v>38</v>
      </c>
      <c r="R46" s="12" t="s">
        <v>38</v>
      </c>
      <c r="S46" s="12" t="s">
        <v>38</v>
      </c>
    </row>
    <row r="47" spans="1:19" ht="15" hidden="1" customHeight="1" x14ac:dyDescent="0.25">
      <c r="A47" s="122"/>
      <c r="B47" s="122"/>
      <c r="C47" s="122"/>
      <c r="D47" s="71"/>
      <c r="E47" s="9"/>
      <c r="F47" s="10"/>
      <c r="G47" s="73"/>
      <c r="H47" s="9"/>
      <c r="I47" s="9"/>
      <c r="J47" s="11"/>
      <c r="K47" s="9"/>
      <c r="L47" s="9"/>
      <c r="M47" s="9"/>
      <c r="N47" s="10"/>
      <c r="O47" s="10"/>
      <c r="P47" s="11"/>
      <c r="Q47" s="11"/>
      <c r="R47" s="11"/>
      <c r="S47" s="11"/>
    </row>
    <row r="48" spans="1:19" ht="15" hidden="1" customHeight="1" x14ac:dyDescent="0.25">
      <c r="A48" s="122" t="s">
        <v>103</v>
      </c>
      <c r="B48" s="139" t="s">
        <v>37</v>
      </c>
      <c r="C48" s="141"/>
      <c r="D48" s="74"/>
      <c r="E48" s="10" t="s">
        <v>38</v>
      </c>
      <c r="F48" s="10"/>
      <c r="G48" s="73"/>
      <c r="H48" s="9"/>
      <c r="I48" s="9"/>
      <c r="J48" s="11"/>
      <c r="K48" s="9"/>
      <c r="L48" s="10"/>
      <c r="M48" s="73"/>
      <c r="N48" s="10"/>
      <c r="O48" s="10"/>
      <c r="P48" s="11"/>
      <c r="Q48" s="12" t="s">
        <v>38</v>
      </c>
      <c r="R48" s="11"/>
      <c r="S48" s="11"/>
    </row>
    <row r="49" spans="1:19" hidden="1" x14ac:dyDescent="0.25">
      <c r="A49" s="122"/>
      <c r="B49" s="122" t="s">
        <v>39</v>
      </c>
      <c r="C49" s="122"/>
      <c r="D49" s="71"/>
      <c r="E49" s="9"/>
      <c r="F49" s="10"/>
      <c r="G49" s="73"/>
      <c r="H49" s="10" t="s">
        <v>38</v>
      </c>
      <c r="I49" s="9"/>
      <c r="J49" s="12" t="s">
        <v>38</v>
      </c>
      <c r="K49" s="9"/>
      <c r="L49" s="10"/>
      <c r="M49" s="73"/>
      <c r="N49" s="10"/>
      <c r="O49" s="10"/>
      <c r="P49" s="12" t="s">
        <v>38</v>
      </c>
      <c r="Q49" s="12" t="s">
        <v>38</v>
      </c>
      <c r="R49" s="12" t="s">
        <v>38</v>
      </c>
      <c r="S49" s="12" t="s">
        <v>38</v>
      </c>
    </row>
    <row r="50" spans="1:19" ht="15" hidden="1" customHeight="1" x14ac:dyDescent="0.25">
      <c r="A50" s="122"/>
      <c r="B50" s="122"/>
      <c r="C50" s="122"/>
      <c r="D50" s="71"/>
      <c r="E50" s="9"/>
      <c r="F50" s="10"/>
      <c r="G50" s="73"/>
      <c r="H50" s="9"/>
      <c r="I50" s="9"/>
      <c r="J50" s="11"/>
      <c r="K50" s="9"/>
      <c r="L50" s="9"/>
      <c r="M50" s="9"/>
      <c r="N50" s="10"/>
      <c r="O50" s="10"/>
      <c r="P50" s="11"/>
      <c r="Q50" s="11"/>
      <c r="R50" s="11"/>
      <c r="S50" s="11"/>
    </row>
    <row r="51" spans="1:19" hidden="1" x14ac:dyDescent="0.25">
      <c r="A51" s="27"/>
    </row>
    <row r="52" spans="1:19" hidden="1" x14ac:dyDescent="0.25">
      <c r="A52" s="27" t="s">
        <v>159</v>
      </c>
      <c r="H52" s="142"/>
      <c r="I52" s="142"/>
    </row>
    <row r="53" spans="1:19" hidden="1" x14ac:dyDescent="0.25">
      <c r="A53" s="28" t="s">
        <v>89</v>
      </c>
    </row>
    <row r="54" spans="1:19" hidden="1" x14ac:dyDescent="0.25">
      <c r="A54" s="27" t="s">
        <v>190</v>
      </c>
    </row>
    <row r="55" spans="1:19" hidden="1" x14ac:dyDescent="0.25">
      <c r="A55" s="27"/>
    </row>
    <row r="56" spans="1:19" hidden="1" x14ac:dyDescent="0.25">
      <c r="A56" s="27" t="s">
        <v>20</v>
      </c>
    </row>
    <row r="57" spans="1:19" hidden="1" x14ac:dyDescent="0.25"/>
    <row r="58" spans="1:19" ht="18" hidden="1" x14ac:dyDescent="0.25">
      <c r="A58" s="143" t="s">
        <v>40</v>
      </c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</row>
    <row r="59" spans="1:19" ht="6" hidden="1" customHeight="1" x14ac:dyDescent="0.25"/>
    <row r="60" spans="1:19" hidden="1" x14ac:dyDescent="0.25">
      <c r="A60" s="136" t="s">
        <v>41</v>
      </c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</row>
    <row r="61" spans="1:19" hidden="1" x14ac:dyDescent="0.25">
      <c r="A61" s="136" t="s">
        <v>42</v>
      </c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</row>
    <row r="62" spans="1:19" ht="15.75" hidden="1" customHeight="1" x14ac:dyDescent="0.25">
      <c r="A62" s="136" t="s">
        <v>43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</row>
    <row r="63" spans="1:19" ht="15" hidden="1" customHeight="1" x14ac:dyDescent="0.25">
      <c r="A63" s="136" t="s">
        <v>67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</row>
    <row r="64" spans="1:19" hidden="1" x14ac:dyDescent="0.25"/>
  </sheetData>
  <mergeCells count="85"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F4:G5"/>
    <mergeCell ref="H4:M4"/>
    <mergeCell ref="M5:M6"/>
    <mergeCell ref="D4:D6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60:S60"/>
    <mergeCell ref="A61:S61"/>
    <mergeCell ref="A62:S62"/>
    <mergeCell ref="A63:S63"/>
    <mergeCell ref="A48:A50"/>
    <mergeCell ref="B48:C48"/>
    <mergeCell ref="B49:C49"/>
    <mergeCell ref="B50:C50"/>
    <mergeCell ref="H52:I52"/>
    <mergeCell ref="A58:S58"/>
  </mergeCells>
  <pageMargins left="0.16" right="0.17" top="0.36" bottom="0.37" header="0.31496062992125984" footer="0.31496062992125984"/>
  <pageSetup paperSize="9" scale="6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zoomScale="110" zoomScaleNormal="110" workbookViewId="0">
      <selection sqref="A1:XFD18"/>
    </sheetView>
  </sheetViews>
  <sheetFormatPr defaultRowHeight="12.75" x14ac:dyDescent="0.2"/>
  <cols>
    <col min="1" max="1" width="8.28515625" style="29" customWidth="1"/>
    <col min="2" max="2" width="16.85546875" style="29" customWidth="1"/>
    <col min="3" max="3" width="49.28515625" style="29" customWidth="1"/>
    <col min="4" max="4" width="5.85546875" style="29" customWidth="1"/>
    <col min="5" max="16384" width="9.140625" style="29"/>
  </cols>
  <sheetData>
    <row r="1" spans="1:6" x14ac:dyDescent="0.2">
      <c r="D1" s="100" t="s">
        <v>195</v>
      </c>
      <c r="E1" s="100"/>
      <c r="F1" s="100"/>
    </row>
    <row r="2" spans="1:6" ht="56.25" customHeight="1" x14ac:dyDescent="0.2">
      <c r="D2" s="101" t="s">
        <v>196</v>
      </c>
      <c r="E2" s="101"/>
      <c r="F2" s="101"/>
    </row>
    <row r="3" spans="1:6" x14ac:dyDescent="0.2">
      <c r="C3" s="102"/>
      <c r="D3" s="102"/>
    </row>
    <row r="4" spans="1:6" x14ac:dyDescent="0.2">
      <c r="D4" s="30"/>
    </row>
    <row r="5" spans="1:6" x14ac:dyDescent="0.2">
      <c r="D5" s="30"/>
    </row>
    <row r="6" spans="1:6" x14ac:dyDescent="0.2">
      <c r="D6" s="30"/>
    </row>
    <row r="7" spans="1:6" s="4" customFormat="1" x14ac:dyDescent="0.2">
      <c r="A7" s="111" t="s">
        <v>197</v>
      </c>
      <c r="B7" s="111"/>
      <c r="C7" s="111"/>
      <c r="D7" s="111"/>
      <c r="E7" s="111"/>
      <c r="F7" s="111"/>
    </row>
    <row r="8" spans="1:6" s="4" customFormat="1" x14ac:dyDescent="0.2">
      <c r="A8" s="111" t="s">
        <v>1</v>
      </c>
      <c r="B8" s="111"/>
      <c r="C8" s="111"/>
      <c r="D8" s="111"/>
      <c r="E8" s="111"/>
      <c r="F8" s="111"/>
    </row>
    <row r="9" spans="1:6" s="4" customFormat="1" x14ac:dyDescent="0.2">
      <c r="A9" s="111"/>
      <c r="B9" s="111"/>
      <c r="C9" s="111"/>
      <c r="D9" s="111"/>
      <c r="E9" s="111"/>
      <c r="F9" s="111"/>
    </row>
    <row r="10" spans="1:6" s="4" customFormat="1" x14ac:dyDescent="0.2">
      <c r="A10" s="69"/>
      <c r="B10" s="69"/>
      <c r="C10" s="56" t="s">
        <v>198</v>
      </c>
      <c r="D10" s="56"/>
      <c r="E10" s="56"/>
      <c r="F10" s="57" t="s">
        <v>199</v>
      </c>
    </row>
    <row r="11" spans="1:6" s="4" customFormat="1" x14ac:dyDescent="0.2">
      <c r="A11" s="69"/>
      <c r="B11" s="69"/>
      <c r="C11" s="58" t="s">
        <v>210</v>
      </c>
      <c r="E11" s="59" t="s">
        <v>200</v>
      </c>
      <c r="F11" s="60">
        <v>46052</v>
      </c>
    </row>
    <row r="12" spans="1:6" s="4" customFormat="1" x14ac:dyDescent="0.2">
      <c r="A12" s="69"/>
      <c r="B12" s="69"/>
      <c r="E12" s="59" t="s">
        <v>201</v>
      </c>
      <c r="F12" s="60">
        <v>46070</v>
      </c>
    </row>
    <row r="13" spans="1:6" s="4" customFormat="1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s="4" customFormat="1" x14ac:dyDescent="0.2">
      <c r="A14" s="69"/>
      <c r="B14" s="69"/>
      <c r="E14" s="59"/>
      <c r="F14" s="114" t="s">
        <v>216</v>
      </c>
    </row>
    <row r="15" spans="1:6" s="4" customFormat="1" ht="36.75" customHeight="1" x14ac:dyDescent="0.2">
      <c r="A15" s="112" t="s">
        <v>206</v>
      </c>
      <c r="B15" s="112"/>
      <c r="C15" s="64" t="s">
        <v>218</v>
      </c>
      <c r="E15" s="59" t="s">
        <v>208</v>
      </c>
      <c r="F15" s="115"/>
    </row>
    <row r="16" spans="1:6" s="4" customFormat="1" ht="19.5" customHeight="1" x14ac:dyDescent="0.2">
      <c r="A16" s="69"/>
      <c r="B16" s="69"/>
      <c r="E16" s="59"/>
      <c r="F16" s="116" t="s">
        <v>220</v>
      </c>
    </row>
    <row r="17" spans="1:6" s="4" customFormat="1" ht="52.5" customHeight="1" x14ac:dyDescent="0.2">
      <c r="A17" s="111" t="s">
        <v>3</v>
      </c>
      <c r="B17" s="111"/>
      <c r="C17" s="65" t="s">
        <v>183</v>
      </c>
      <c r="D17" s="66"/>
      <c r="E17" s="66" t="s">
        <v>209</v>
      </c>
      <c r="F17" s="117"/>
    </row>
    <row r="18" spans="1:6" s="4" customFormat="1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hidden="1" x14ac:dyDescent="0.2">
      <c r="D19" s="30" t="s">
        <v>50</v>
      </c>
    </row>
    <row r="20" spans="1:6" hidden="1" x14ac:dyDescent="0.2">
      <c r="D20" s="30" t="s">
        <v>77</v>
      </c>
    </row>
    <row r="21" spans="1:6" hidden="1" x14ac:dyDescent="0.2">
      <c r="C21" s="102" t="s">
        <v>78</v>
      </c>
      <c r="D21" s="102"/>
    </row>
    <row r="22" spans="1:6" hidden="1" x14ac:dyDescent="0.2">
      <c r="D22" s="30" t="s">
        <v>79</v>
      </c>
    </row>
    <row r="23" spans="1:6" hidden="1" x14ac:dyDescent="0.2">
      <c r="D23" s="30"/>
    </row>
    <row r="24" spans="1:6" hidden="1" x14ac:dyDescent="0.2">
      <c r="D24" s="30"/>
    </row>
    <row r="25" spans="1:6" hidden="1" x14ac:dyDescent="0.2">
      <c r="A25" s="154" t="s">
        <v>0</v>
      </c>
      <c r="B25" s="154"/>
      <c r="C25" s="154"/>
      <c r="D25" s="154"/>
    </row>
    <row r="26" spans="1:6" hidden="1" x14ac:dyDescent="0.2">
      <c r="A26" s="154" t="s">
        <v>1</v>
      </c>
      <c r="B26" s="154"/>
      <c r="C26" s="154"/>
      <c r="D26" s="154"/>
    </row>
    <row r="27" spans="1:6" hidden="1" x14ac:dyDescent="0.2">
      <c r="A27" s="154" t="s">
        <v>158</v>
      </c>
      <c r="B27" s="154"/>
      <c r="C27" s="154"/>
      <c r="D27" s="154"/>
    </row>
    <row r="28" spans="1:6" hidden="1" x14ac:dyDescent="0.2">
      <c r="A28" s="77"/>
      <c r="B28" s="77"/>
    </row>
    <row r="29" spans="1:6" hidden="1" x14ac:dyDescent="0.2">
      <c r="A29" s="77"/>
      <c r="B29" s="77"/>
    </row>
    <row r="30" spans="1:6" ht="12.75" hidden="1" customHeight="1" x14ac:dyDescent="0.2">
      <c r="A30" s="155" t="s">
        <v>2</v>
      </c>
      <c r="B30" s="155"/>
      <c r="C30" s="156" t="s">
        <v>80</v>
      </c>
      <c r="D30" s="156"/>
    </row>
    <row r="31" spans="1:6" hidden="1" x14ac:dyDescent="0.2">
      <c r="A31" s="155"/>
      <c r="B31" s="155"/>
      <c r="C31" s="157"/>
      <c r="D31" s="157"/>
    </row>
    <row r="32" spans="1:6" ht="45" hidden="1" customHeight="1" x14ac:dyDescent="0.2">
      <c r="A32" s="152" t="s">
        <v>3</v>
      </c>
      <c r="B32" s="152"/>
      <c r="C32" s="158" t="s">
        <v>183</v>
      </c>
      <c r="D32" s="158"/>
    </row>
    <row r="33" spans="1:6" ht="22.5" hidden="1" customHeight="1" x14ac:dyDescent="0.2">
      <c r="A33" s="152" t="s">
        <v>52</v>
      </c>
      <c r="B33" s="152"/>
      <c r="C33" s="153" t="s">
        <v>53</v>
      </c>
      <c r="D33" s="153"/>
    </row>
    <row r="34" spans="1:6" x14ac:dyDescent="0.2">
      <c r="A34" s="31"/>
      <c r="B34" s="31"/>
    </row>
    <row r="35" spans="1:6" x14ac:dyDescent="0.2">
      <c r="A35" s="31"/>
      <c r="B35" s="31"/>
    </row>
    <row r="36" spans="1:6" x14ac:dyDescent="0.2">
      <c r="A36" s="119" t="s">
        <v>4</v>
      </c>
      <c r="B36" s="119"/>
      <c r="C36" s="119"/>
      <c r="D36" s="119"/>
    </row>
    <row r="37" spans="1:6" x14ac:dyDescent="0.2">
      <c r="A37" s="119" t="s">
        <v>5</v>
      </c>
      <c r="B37" s="119"/>
      <c r="C37" s="119"/>
      <c r="D37" s="119"/>
    </row>
    <row r="38" spans="1:6" x14ac:dyDescent="0.2">
      <c r="A38" s="31"/>
      <c r="B38" s="31"/>
    </row>
    <row r="39" spans="1:6" ht="15" customHeight="1" x14ac:dyDescent="0.2">
      <c r="A39" s="103" t="s">
        <v>66</v>
      </c>
      <c r="B39" s="105" t="s">
        <v>6</v>
      </c>
      <c r="C39" s="106"/>
      <c r="D39" s="113" t="s">
        <v>51</v>
      </c>
      <c r="E39" s="113"/>
      <c r="F39" s="113"/>
    </row>
    <row r="40" spans="1:6" x14ac:dyDescent="0.2">
      <c r="A40" s="104"/>
      <c r="B40" s="107"/>
      <c r="C40" s="108"/>
      <c r="D40" s="113"/>
      <c r="E40" s="113"/>
      <c r="F40" s="113"/>
    </row>
    <row r="41" spans="1:6" ht="15" customHeight="1" x14ac:dyDescent="0.2">
      <c r="A41" s="32">
        <v>1</v>
      </c>
      <c r="B41" s="109">
        <v>2</v>
      </c>
      <c r="C41" s="110"/>
      <c r="D41" s="113">
        <v>3</v>
      </c>
      <c r="E41" s="113"/>
      <c r="F41" s="113"/>
    </row>
    <row r="42" spans="1:6" ht="15" customHeight="1" x14ac:dyDescent="0.2">
      <c r="A42" s="33" t="s">
        <v>55</v>
      </c>
      <c r="B42" s="95" t="s">
        <v>7</v>
      </c>
      <c r="C42" s="96"/>
      <c r="D42" s="113" t="s">
        <v>8</v>
      </c>
      <c r="E42" s="113"/>
      <c r="F42" s="113"/>
    </row>
    <row r="43" spans="1:6" ht="15" customHeight="1" x14ac:dyDescent="0.2">
      <c r="A43" s="34" t="s">
        <v>54</v>
      </c>
      <c r="B43" s="93" t="s">
        <v>9</v>
      </c>
      <c r="C43" s="94"/>
      <c r="D43" s="120">
        <f>D44</f>
        <v>10</v>
      </c>
      <c r="E43" s="120"/>
      <c r="F43" s="120"/>
    </row>
    <row r="44" spans="1:6" ht="15" customHeight="1" x14ac:dyDescent="0.2">
      <c r="A44" s="35" t="s">
        <v>56</v>
      </c>
      <c r="B44" s="95" t="s">
        <v>10</v>
      </c>
      <c r="C44" s="96"/>
      <c r="D44" s="113">
        <v>10</v>
      </c>
      <c r="E44" s="113"/>
      <c r="F44" s="113"/>
    </row>
    <row r="45" spans="1:6" ht="15" customHeight="1" x14ac:dyDescent="0.2">
      <c r="A45" s="35" t="s">
        <v>57</v>
      </c>
      <c r="B45" s="95" t="s">
        <v>11</v>
      </c>
      <c r="C45" s="96"/>
      <c r="D45" s="113"/>
      <c r="E45" s="113"/>
      <c r="F45" s="113"/>
    </row>
    <row r="46" spans="1:6" ht="15" customHeight="1" x14ac:dyDescent="0.2">
      <c r="A46" s="35" t="s">
        <v>58</v>
      </c>
      <c r="B46" s="95" t="s">
        <v>12</v>
      </c>
      <c r="C46" s="96"/>
      <c r="D46" s="113"/>
      <c r="E46" s="113"/>
      <c r="F46" s="113"/>
    </row>
    <row r="47" spans="1:6" ht="15" customHeight="1" x14ac:dyDescent="0.2">
      <c r="A47" s="34" t="s">
        <v>59</v>
      </c>
      <c r="B47" s="93" t="s">
        <v>13</v>
      </c>
      <c r="C47" s="94"/>
      <c r="D47" s="120"/>
      <c r="E47" s="120"/>
      <c r="F47" s="120"/>
    </row>
    <row r="48" spans="1:6" ht="15" customHeight="1" x14ac:dyDescent="0.2">
      <c r="A48" s="34" t="s">
        <v>60</v>
      </c>
      <c r="B48" s="93" t="s">
        <v>14</v>
      </c>
      <c r="C48" s="94"/>
      <c r="D48" s="120"/>
      <c r="E48" s="120"/>
      <c r="F48" s="120"/>
    </row>
    <row r="49" spans="1:6" ht="15" customHeight="1" x14ac:dyDescent="0.2">
      <c r="A49" s="35" t="s">
        <v>61</v>
      </c>
      <c r="B49" s="95" t="s">
        <v>15</v>
      </c>
      <c r="C49" s="96"/>
      <c r="D49" s="113"/>
      <c r="E49" s="113"/>
      <c r="F49" s="113"/>
    </row>
    <row r="50" spans="1:6" ht="15" customHeight="1" x14ac:dyDescent="0.2">
      <c r="A50" s="35" t="s">
        <v>62</v>
      </c>
      <c r="B50" s="95" t="s">
        <v>10</v>
      </c>
      <c r="C50" s="96"/>
      <c r="D50" s="113"/>
      <c r="E50" s="113"/>
      <c r="F50" s="113"/>
    </row>
    <row r="51" spans="1:6" ht="15" customHeight="1" x14ac:dyDescent="0.2">
      <c r="A51" s="34" t="s">
        <v>63</v>
      </c>
      <c r="B51" s="93" t="s">
        <v>16</v>
      </c>
      <c r="C51" s="94"/>
      <c r="D51" s="120">
        <f>D52</f>
        <v>0</v>
      </c>
      <c r="E51" s="120"/>
      <c r="F51" s="120"/>
    </row>
    <row r="52" spans="1:6" ht="15" customHeight="1" x14ac:dyDescent="0.2">
      <c r="A52" s="35" t="s">
        <v>64</v>
      </c>
      <c r="B52" s="95" t="s">
        <v>17</v>
      </c>
      <c r="C52" s="96"/>
      <c r="D52" s="113"/>
      <c r="E52" s="113"/>
      <c r="F52" s="113"/>
    </row>
    <row r="53" spans="1:6" ht="15" customHeight="1" x14ac:dyDescent="0.2">
      <c r="A53" s="35" t="s">
        <v>65</v>
      </c>
      <c r="B53" s="95" t="s">
        <v>18</v>
      </c>
      <c r="C53" s="96"/>
      <c r="D53" s="113"/>
      <c r="E53" s="113"/>
      <c r="F53" s="113"/>
    </row>
    <row r="54" spans="1:6" ht="15" customHeight="1" x14ac:dyDescent="0.2">
      <c r="A54" s="33" t="s">
        <v>19</v>
      </c>
      <c r="B54" s="95" t="s">
        <v>19</v>
      </c>
      <c r="C54" s="96"/>
      <c r="D54" s="113" t="s">
        <v>19</v>
      </c>
      <c r="E54" s="113"/>
      <c r="F54" s="113"/>
    </row>
    <row r="55" spans="1:6" hidden="1" x14ac:dyDescent="0.2">
      <c r="A55" s="36"/>
      <c r="B55" s="36"/>
    </row>
    <row r="56" spans="1:6" ht="15.75" hidden="1" x14ac:dyDescent="0.2">
      <c r="A56" s="98" t="s">
        <v>21</v>
      </c>
      <c r="B56" s="98"/>
      <c r="C56" s="98"/>
      <c r="D56" s="98"/>
    </row>
    <row r="57" spans="1:6" ht="27.75" hidden="1" customHeight="1" x14ac:dyDescent="0.2">
      <c r="A57" s="97" t="s">
        <v>22</v>
      </c>
      <c r="B57" s="97"/>
      <c r="C57" s="97"/>
      <c r="D57" s="97"/>
    </row>
    <row r="58" spans="1:6" ht="41.25" hidden="1" customHeight="1" x14ac:dyDescent="0.2">
      <c r="A58" s="97" t="s">
        <v>23</v>
      </c>
      <c r="B58" s="97"/>
      <c r="C58" s="97"/>
      <c r="D58" s="97"/>
    </row>
    <row r="59" spans="1:6" ht="39.75" hidden="1" customHeight="1" x14ac:dyDescent="0.2">
      <c r="A59" s="97" t="s">
        <v>24</v>
      </c>
      <c r="B59" s="97"/>
      <c r="C59" s="97"/>
      <c r="D59" s="97"/>
    </row>
    <row r="60" spans="1:6" ht="28.5" hidden="1" customHeight="1" x14ac:dyDescent="0.2">
      <c r="A60" s="97" t="s">
        <v>25</v>
      </c>
      <c r="B60" s="97"/>
      <c r="C60" s="97"/>
      <c r="D60" s="97"/>
    </row>
    <row r="61" spans="1:6" ht="42" hidden="1" customHeight="1" x14ac:dyDescent="0.2">
      <c r="A61" s="97" t="s">
        <v>26</v>
      </c>
      <c r="B61" s="97"/>
      <c r="C61" s="97"/>
      <c r="D61" s="97"/>
    </row>
    <row r="62" spans="1:6" ht="29.25" hidden="1" customHeight="1" x14ac:dyDescent="0.2">
      <c r="A62" s="97" t="s">
        <v>27</v>
      </c>
      <c r="B62" s="97"/>
      <c r="C62" s="97"/>
      <c r="D62" s="97"/>
    </row>
    <row r="63" spans="1:6" ht="54.75" hidden="1" customHeight="1" x14ac:dyDescent="0.2">
      <c r="A63" s="97" t="s">
        <v>28</v>
      </c>
      <c r="B63" s="97"/>
      <c r="C63" s="97"/>
      <c r="D63" s="97"/>
    </row>
    <row r="64" spans="1:6" ht="53.25" hidden="1" customHeight="1" x14ac:dyDescent="0.2">
      <c r="A64" s="97" t="s">
        <v>29</v>
      </c>
      <c r="B64" s="97"/>
      <c r="C64" s="97"/>
      <c r="D64" s="97"/>
    </row>
    <row r="65" spans="1:2" hidden="1" x14ac:dyDescent="0.2">
      <c r="A65" s="31"/>
      <c r="B65" s="31"/>
    </row>
  </sheetData>
  <mergeCells count="65">
    <mergeCell ref="A13:B13"/>
    <mergeCell ref="A15:B15"/>
    <mergeCell ref="D39:F40"/>
    <mergeCell ref="D54:F54"/>
    <mergeCell ref="D53:F53"/>
    <mergeCell ref="D52:F52"/>
    <mergeCell ref="D51:F51"/>
    <mergeCell ref="D50:F50"/>
    <mergeCell ref="D49:F49"/>
    <mergeCell ref="D48:F48"/>
    <mergeCell ref="D47:F47"/>
    <mergeCell ref="D46:F46"/>
    <mergeCell ref="D45:F45"/>
    <mergeCell ref="D44:F44"/>
    <mergeCell ref="D43:F43"/>
    <mergeCell ref="D42:F42"/>
    <mergeCell ref="F14:F15"/>
    <mergeCell ref="F16:F17"/>
    <mergeCell ref="A17:B17"/>
    <mergeCell ref="A18:B18"/>
    <mergeCell ref="C18:F18"/>
    <mergeCell ref="D1:F1"/>
    <mergeCell ref="D2:F2"/>
    <mergeCell ref="A7:F7"/>
    <mergeCell ref="A8:F8"/>
    <mergeCell ref="A9:F9"/>
    <mergeCell ref="C3:D3"/>
    <mergeCell ref="A63:D63"/>
    <mergeCell ref="A64:D64"/>
    <mergeCell ref="A57:D57"/>
    <mergeCell ref="A58:D58"/>
    <mergeCell ref="A59:D59"/>
    <mergeCell ref="A60:D60"/>
    <mergeCell ref="A61:D61"/>
    <mergeCell ref="A62:D62"/>
    <mergeCell ref="A56:D56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43:C43"/>
    <mergeCell ref="A32:B32"/>
    <mergeCell ref="C32:D32"/>
    <mergeCell ref="A33:B33"/>
    <mergeCell ref="C33:D33"/>
    <mergeCell ref="A36:D36"/>
    <mergeCell ref="A37:D37"/>
    <mergeCell ref="A39:A40"/>
    <mergeCell ref="B39:C40"/>
    <mergeCell ref="B41:C41"/>
    <mergeCell ref="B42:C42"/>
    <mergeCell ref="D41:F41"/>
    <mergeCell ref="C21:D21"/>
    <mergeCell ref="A25:D25"/>
    <mergeCell ref="A26:D26"/>
    <mergeCell ref="A27:D27"/>
    <mergeCell ref="A30:B31"/>
    <mergeCell ref="C30:D31"/>
  </mergeCells>
  <hyperlinks>
    <hyperlink ref="A64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7"/>
  <sheetViews>
    <sheetView zoomScale="80" zoomScaleNormal="80" workbookViewId="0">
      <selection activeCell="G14" sqref="G14"/>
    </sheetView>
  </sheetViews>
  <sheetFormatPr defaultRowHeight="15" x14ac:dyDescent="0.25"/>
  <cols>
    <col min="1" max="1" width="19.85546875" style="40" customWidth="1"/>
    <col min="2" max="2" width="0.140625" style="40" customWidth="1"/>
    <col min="3" max="3" width="25.28515625" style="40" customWidth="1"/>
    <col min="4" max="4" width="16.85546875" style="40" customWidth="1"/>
    <col min="5" max="5" width="15.5703125" style="40" customWidth="1"/>
    <col min="6" max="7" width="8.85546875" style="40" customWidth="1"/>
    <col min="8" max="9" width="14.140625" style="40" customWidth="1"/>
    <col min="10" max="10" width="14.140625" style="42" customWidth="1"/>
    <col min="11" max="12" width="14.140625" style="40" customWidth="1"/>
    <col min="13" max="13" width="13.140625" style="40" customWidth="1"/>
    <col min="14" max="19" width="14.140625" style="40" customWidth="1"/>
    <col min="20" max="16384" width="9.140625" style="40"/>
  </cols>
  <sheetData>
    <row r="1" spans="1:19" x14ac:dyDescent="0.25">
      <c r="A1" s="159" t="s">
        <v>30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x14ac:dyDescent="0.25">
      <c r="A2" s="159" t="s">
        <v>31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x14ac:dyDescent="0.25">
      <c r="A3" s="41"/>
    </row>
    <row r="4" spans="1:19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6" t="s">
        <v>36</v>
      </c>
      <c r="I6" s="16" t="s">
        <v>45</v>
      </c>
      <c r="J6" s="17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21">
        <v>1</v>
      </c>
      <c r="B7" s="121"/>
      <c r="C7" s="16">
        <v>2</v>
      </c>
      <c r="D7" s="16">
        <v>3</v>
      </c>
      <c r="E7" s="16">
        <v>4</v>
      </c>
      <c r="F7" s="72">
        <v>5</v>
      </c>
      <c r="G7" s="72">
        <v>6</v>
      </c>
      <c r="H7" s="17">
        <v>7</v>
      </c>
      <c r="I7" s="72">
        <v>8</v>
      </c>
      <c r="J7" s="72">
        <v>9</v>
      </c>
      <c r="K7" s="72">
        <v>10</v>
      </c>
      <c r="L7" s="72">
        <v>11</v>
      </c>
      <c r="M7" s="72">
        <v>12</v>
      </c>
      <c r="N7" s="72">
        <v>13</v>
      </c>
      <c r="O7" s="72">
        <v>14</v>
      </c>
      <c r="P7" s="72">
        <v>15</v>
      </c>
      <c r="Q7" s="16">
        <v>16</v>
      </c>
      <c r="R7" s="16">
        <v>17</v>
      </c>
      <c r="S7" s="16">
        <v>18</v>
      </c>
    </row>
    <row r="8" spans="1:19" ht="45" customHeight="1" x14ac:dyDescent="0.25">
      <c r="A8" s="130" t="s">
        <v>68</v>
      </c>
      <c r="B8" s="131"/>
      <c r="C8" s="132"/>
      <c r="D8" s="76"/>
      <c r="E8" s="16" t="s">
        <v>185</v>
      </c>
      <c r="F8" s="16"/>
      <c r="G8" s="72"/>
      <c r="H8" s="16">
        <v>100</v>
      </c>
      <c r="I8" s="16">
        <f>H8</f>
        <v>100</v>
      </c>
      <c r="J8" s="17">
        <f>R8/P8*100</f>
        <v>100</v>
      </c>
      <c r="K8" s="17">
        <f>J8</f>
        <v>100</v>
      </c>
      <c r="L8" s="17">
        <f>K8</f>
        <v>100</v>
      </c>
      <c r="M8" s="17"/>
      <c r="N8" s="16" t="s">
        <v>38</v>
      </c>
      <c r="O8" s="16" t="s">
        <v>38</v>
      </c>
      <c r="P8" s="19">
        <f>P9+P12+P18+P21+P24+P30+P27+P36+P33+P39</f>
        <v>879610</v>
      </c>
      <c r="Q8" s="19"/>
      <c r="R8" s="19">
        <f t="shared" ref="R8:S8" si="0">R9+R12+R18+R21+R24+R30+R27+R36+R33+R39</f>
        <v>879610</v>
      </c>
      <c r="S8" s="19">
        <f t="shared" si="0"/>
        <v>879610</v>
      </c>
    </row>
    <row r="9" spans="1:19" ht="35.25" hidden="1" customHeight="1" x14ac:dyDescent="0.25">
      <c r="A9" s="121" t="s">
        <v>146</v>
      </c>
      <c r="B9" s="130" t="s">
        <v>37</v>
      </c>
      <c r="C9" s="132"/>
      <c r="D9" s="76"/>
      <c r="E9" s="16" t="s">
        <v>38</v>
      </c>
      <c r="F9" s="16"/>
      <c r="G9" s="72"/>
      <c r="H9" s="16">
        <f>H11</f>
        <v>100</v>
      </c>
      <c r="I9" s="16">
        <f>I11</f>
        <v>100</v>
      </c>
      <c r="J9" s="17" t="e">
        <f>J11</f>
        <v>#DIV/0!</v>
      </c>
      <c r="K9" s="18" t="e">
        <f>K11</f>
        <v>#DIV/0!</v>
      </c>
      <c r="L9" s="18" t="e">
        <f>L11</f>
        <v>#DIV/0!</v>
      </c>
      <c r="M9" s="18"/>
      <c r="N9" s="16"/>
      <c r="O9" s="16"/>
      <c r="P9" s="19">
        <f>P11</f>
        <v>0</v>
      </c>
      <c r="Q9" s="16" t="s">
        <v>38</v>
      </c>
      <c r="R9" s="19">
        <f>R11</f>
        <v>0</v>
      </c>
      <c r="S9" s="19">
        <f>S11</f>
        <v>0</v>
      </c>
    </row>
    <row r="10" spans="1:19" ht="19.5" hidden="1" customHeight="1" x14ac:dyDescent="0.25">
      <c r="A10" s="121"/>
      <c r="B10" s="121" t="s">
        <v>39</v>
      </c>
      <c r="C10" s="121"/>
      <c r="D10" s="72"/>
      <c r="E10" s="16"/>
      <c r="F10" s="16"/>
      <c r="G10" s="72"/>
      <c r="H10" s="16" t="s">
        <v>38</v>
      </c>
      <c r="I10" s="16"/>
      <c r="J10" s="17" t="s">
        <v>38</v>
      </c>
      <c r="K10" s="16"/>
      <c r="L10" s="16"/>
      <c r="M10" s="72"/>
      <c r="N10" s="16"/>
      <c r="O10" s="16"/>
      <c r="P10" s="16" t="s">
        <v>38</v>
      </c>
      <c r="Q10" s="16" t="s">
        <v>38</v>
      </c>
      <c r="R10" s="16" t="s">
        <v>38</v>
      </c>
      <c r="S10" s="16" t="s">
        <v>38</v>
      </c>
    </row>
    <row r="11" spans="1:19" ht="120.75" hidden="1" customHeight="1" x14ac:dyDescent="0.25">
      <c r="A11" s="121"/>
      <c r="B11" s="121"/>
      <c r="C11" s="121"/>
      <c r="D11" s="72"/>
      <c r="E11" s="16" t="s">
        <v>186</v>
      </c>
      <c r="F11" s="16" t="s">
        <v>99</v>
      </c>
      <c r="G11" s="72"/>
      <c r="H11" s="16">
        <v>100</v>
      </c>
      <c r="I11" s="16">
        <f>H11</f>
        <v>100</v>
      </c>
      <c r="J11" s="17" t="e">
        <f>R11/P11*100</f>
        <v>#DIV/0!</v>
      </c>
      <c r="K11" s="18" t="e">
        <f>J11</f>
        <v>#DIV/0!</v>
      </c>
      <c r="L11" s="18" t="e">
        <f>K11</f>
        <v>#DIV/0!</v>
      </c>
      <c r="M11" s="18"/>
      <c r="N11" s="16" t="s">
        <v>100</v>
      </c>
      <c r="O11" s="16" t="s">
        <v>100</v>
      </c>
      <c r="P11" s="19"/>
      <c r="Q11" s="19"/>
      <c r="R11" s="19"/>
      <c r="S11" s="19"/>
    </row>
    <row r="12" spans="1:19" ht="38.25" customHeight="1" x14ac:dyDescent="0.25">
      <c r="A12" s="121" t="s">
        <v>153</v>
      </c>
      <c r="B12" s="130" t="s">
        <v>37</v>
      </c>
      <c r="C12" s="132"/>
      <c r="D12" s="76"/>
      <c r="E12" s="16" t="s">
        <v>38</v>
      </c>
      <c r="F12" s="16"/>
      <c r="G12" s="72"/>
      <c r="H12" s="16">
        <f>H14</f>
        <v>100</v>
      </c>
      <c r="I12" s="16">
        <f>I14</f>
        <v>100</v>
      </c>
      <c r="J12" s="17">
        <f>J14</f>
        <v>100</v>
      </c>
      <c r="K12" s="18">
        <f>K14</f>
        <v>100</v>
      </c>
      <c r="L12" s="18">
        <f>L14</f>
        <v>100</v>
      </c>
      <c r="M12" s="17" t="s">
        <v>38</v>
      </c>
      <c r="N12" s="16"/>
      <c r="O12" s="16"/>
      <c r="P12" s="19">
        <f>P14</f>
        <v>34483</v>
      </c>
      <c r="Q12" s="16" t="s">
        <v>38</v>
      </c>
      <c r="R12" s="19">
        <f>R14</f>
        <v>34483</v>
      </c>
      <c r="S12" s="19">
        <f>S14</f>
        <v>34483</v>
      </c>
    </row>
    <row r="13" spans="1:19" ht="15" customHeight="1" x14ac:dyDescent="0.25">
      <c r="A13" s="121"/>
      <c r="B13" s="121" t="s">
        <v>39</v>
      </c>
      <c r="C13" s="121"/>
      <c r="D13" s="72"/>
      <c r="E13" s="16"/>
      <c r="F13" s="16"/>
      <c r="G13" s="72"/>
      <c r="H13" s="16" t="s">
        <v>38</v>
      </c>
      <c r="I13" s="16"/>
      <c r="J13" s="17" t="s">
        <v>38</v>
      </c>
      <c r="K13" s="16"/>
      <c r="L13" s="16"/>
      <c r="M13" s="17" t="s">
        <v>38</v>
      </c>
      <c r="N13" s="16"/>
      <c r="O13" s="16"/>
      <c r="P13" s="19" t="s">
        <v>38</v>
      </c>
      <c r="Q13" s="19" t="s">
        <v>38</v>
      </c>
      <c r="R13" s="19" t="s">
        <v>38</v>
      </c>
      <c r="S13" s="19" t="s">
        <v>38</v>
      </c>
    </row>
    <row r="14" spans="1:19" ht="114" customHeight="1" x14ac:dyDescent="0.25">
      <c r="A14" s="121"/>
      <c r="B14" s="121" t="s">
        <v>184</v>
      </c>
      <c r="C14" s="121"/>
      <c r="D14" s="72"/>
      <c r="E14" s="16" t="s">
        <v>186</v>
      </c>
      <c r="F14" s="16" t="s">
        <v>99</v>
      </c>
      <c r="G14" s="78">
        <v>744</v>
      </c>
      <c r="H14" s="16">
        <v>100</v>
      </c>
      <c r="I14" s="16">
        <f>H14</f>
        <v>100</v>
      </c>
      <c r="J14" s="17">
        <f>R14/P14*100</f>
        <v>100</v>
      </c>
      <c r="K14" s="17">
        <f>J14</f>
        <v>100</v>
      </c>
      <c r="L14" s="17">
        <f>K14</f>
        <v>100</v>
      </c>
      <c r="M14" s="17"/>
      <c r="N14" s="16" t="s">
        <v>100</v>
      </c>
      <c r="O14" s="16" t="s">
        <v>100</v>
      </c>
      <c r="P14" s="19">
        <v>34483</v>
      </c>
      <c r="Q14" s="19"/>
      <c r="R14" s="19">
        <f>P14</f>
        <v>34483</v>
      </c>
      <c r="S14" s="19">
        <f>R14</f>
        <v>34483</v>
      </c>
    </row>
    <row r="15" spans="1:19" ht="34.5" hidden="1" customHeight="1" x14ac:dyDescent="0.25">
      <c r="A15" s="121" t="s">
        <v>154</v>
      </c>
      <c r="B15" s="130" t="s">
        <v>37</v>
      </c>
      <c r="C15" s="132"/>
      <c r="D15" s="76"/>
      <c r="E15" s="16" t="s">
        <v>38</v>
      </c>
      <c r="F15" s="16"/>
      <c r="G15" s="72"/>
      <c r="H15" s="16">
        <f>H17</f>
        <v>11</v>
      </c>
      <c r="I15" s="16">
        <f>I17</f>
        <v>0</v>
      </c>
      <c r="J15" s="17" t="e">
        <f>J17</f>
        <v>#DIV/0!</v>
      </c>
      <c r="K15" s="18">
        <f>K17</f>
        <v>0</v>
      </c>
      <c r="L15" s="18">
        <f>L17</f>
        <v>0</v>
      </c>
      <c r="M15" s="18"/>
      <c r="N15" s="16"/>
      <c r="O15" s="16"/>
      <c r="P15" s="19">
        <f>P17</f>
        <v>0</v>
      </c>
      <c r="Q15" s="16" t="s">
        <v>38</v>
      </c>
      <c r="R15" s="19">
        <f>R17</f>
        <v>0</v>
      </c>
      <c r="S15" s="19">
        <f>S17</f>
        <v>0</v>
      </c>
    </row>
    <row r="16" spans="1:19" ht="19.5" hidden="1" customHeight="1" x14ac:dyDescent="0.25">
      <c r="A16" s="121"/>
      <c r="B16" s="121" t="s">
        <v>39</v>
      </c>
      <c r="C16" s="121"/>
      <c r="D16" s="72"/>
      <c r="E16" s="16"/>
      <c r="F16" s="16"/>
      <c r="G16" s="72"/>
      <c r="H16" s="16" t="s">
        <v>38</v>
      </c>
      <c r="I16" s="16"/>
      <c r="J16" s="17" t="s">
        <v>38</v>
      </c>
      <c r="K16" s="16"/>
      <c r="L16" s="16"/>
      <c r="M16" s="72"/>
      <c r="N16" s="16"/>
      <c r="O16" s="16"/>
      <c r="P16" s="19" t="s">
        <v>38</v>
      </c>
      <c r="Q16" s="19" t="s">
        <v>38</v>
      </c>
      <c r="R16" s="19" t="s">
        <v>38</v>
      </c>
      <c r="S16" s="19" t="s">
        <v>38</v>
      </c>
    </row>
    <row r="17" spans="1:19" ht="99.95" hidden="1" customHeight="1" x14ac:dyDescent="0.25">
      <c r="A17" s="121"/>
      <c r="B17" s="121" t="s">
        <v>172</v>
      </c>
      <c r="C17" s="121"/>
      <c r="D17" s="72"/>
      <c r="E17" s="16" t="s">
        <v>118</v>
      </c>
      <c r="F17" s="16" t="s">
        <v>119</v>
      </c>
      <c r="G17" s="72"/>
      <c r="H17" s="16">
        <v>11</v>
      </c>
      <c r="I17" s="16"/>
      <c r="J17" s="17" t="e">
        <f>R17/P17*100</f>
        <v>#DIV/0!</v>
      </c>
      <c r="K17" s="16"/>
      <c r="L17" s="16"/>
      <c r="M17" s="72"/>
      <c r="N17" s="16" t="s">
        <v>100</v>
      </c>
      <c r="O17" s="16" t="s">
        <v>100</v>
      </c>
      <c r="P17" s="19">
        <v>0</v>
      </c>
      <c r="Q17" s="19"/>
      <c r="R17" s="19"/>
      <c r="S17" s="19"/>
    </row>
    <row r="18" spans="1:19" ht="38.25" customHeight="1" x14ac:dyDescent="0.25">
      <c r="A18" s="121" t="s">
        <v>139</v>
      </c>
      <c r="B18" s="130" t="s">
        <v>37</v>
      </c>
      <c r="C18" s="132"/>
      <c r="D18" s="76"/>
      <c r="E18" s="16" t="s">
        <v>38</v>
      </c>
      <c r="F18" s="16"/>
      <c r="G18" s="72"/>
      <c r="H18" s="16">
        <f>H20</f>
        <v>100</v>
      </c>
      <c r="I18" s="16">
        <f>I20</f>
        <v>100</v>
      </c>
      <c r="J18" s="17">
        <f>J20</f>
        <v>100</v>
      </c>
      <c r="K18" s="18">
        <f>K20</f>
        <v>100</v>
      </c>
      <c r="L18" s="18">
        <f>L20</f>
        <v>100</v>
      </c>
      <c r="M18" s="17" t="s">
        <v>38</v>
      </c>
      <c r="N18" s="16"/>
      <c r="O18" s="16"/>
      <c r="P18" s="19">
        <f>P20</f>
        <v>45978</v>
      </c>
      <c r="Q18" s="16" t="s">
        <v>38</v>
      </c>
      <c r="R18" s="19">
        <f>R20</f>
        <v>45978</v>
      </c>
      <c r="S18" s="19">
        <f>S20</f>
        <v>45978</v>
      </c>
    </row>
    <row r="19" spans="1:19" ht="15" customHeight="1" x14ac:dyDescent="0.25">
      <c r="A19" s="121"/>
      <c r="B19" s="121" t="s">
        <v>39</v>
      </c>
      <c r="C19" s="121"/>
      <c r="D19" s="72"/>
      <c r="E19" s="16"/>
      <c r="F19" s="16"/>
      <c r="G19" s="72"/>
      <c r="H19" s="16" t="s">
        <v>38</v>
      </c>
      <c r="I19" s="16"/>
      <c r="J19" s="17" t="s">
        <v>38</v>
      </c>
      <c r="K19" s="16"/>
      <c r="L19" s="16"/>
      <c r="M19" s="17" t="s">
        <v>38</v>
      </c>
      <c r="N19" s="16"/>
      <c r="O19" s="16"/>
      <c r="P19" s="19" t="s">
        <v>38</v>
      </c>
      <c r="Q19" s="19" t="s">
        <v>38</v>
      </c>
      <c r="R19" s="19" t="s">
        <v>38</v>
      </c>
      <c r="S19" s="19" t="s">
        <v>38</v>
      </c>
    </row>
    <row r="20" spans="1:19" ht="107.25" customHeight="1" x14ac:dyDescent="0.25">
      <c r="A20" s="121"/>
      <c r="B20" s="121" t="s">
        <v>184</v>
      </c>
      <c r="C20" s="121"/>
      <c r="D20" s="72"/>
      <c r="E20" s="16" t="s">
        <v>186</v>
      </c>
      <c r="F20" s="16" t="s">
        <v>99</v>
      </c>
      <c r="G20" s="78">
        <v>744</v>
      </c>
      <c r="H20" s="16">
        <v>100</v>
      </c>
      <c r="I20" s="16">
        <f>H20</f>
        <v>100</v>
      </c>
      <c r="J20" s="17">
        <f>R20/P20*100</f>
        <v>100</v>
      </c>
      <c r="K20" s="17">
        <f>J20</f>
        <v>100</v>
      </c>
      <c r="L20" s="17">
        <f>K20</f>
        <v>100</v>
      </c>
      <c r="M20" s="17"/>
      <c r="N20" s="16" t="s">
        <v>100</v>
      </c>
      <c r="O20" s="16" t="s">
        <v>100</v>
      </c>
      <c r="P20" s="19">
        <f>45978</f>
        <v>45978</v>
      </c>
      <c r="Q20" s="19"/>
      <c r="R20" s="19">
        <f>P20</f>
        <v>45978</v>
      </c>
      <c r="S20" s="19">
        <f>R20</f>
        <v>45978</v>
      </c>
    </row>
    <row r="21" spans="1:19" ht="34.5" customHeight="1" x14ac:dyDescent="0.25">
      <c r="A21" s="121" t="s">
        <v>138</v>
      </c>
      <c r="B21" s="130" t="s">
        <v>37</v>
      </c>
      <c r="C21" s="132"/>
      <c r="D21" s="76"/>
      <c r="E21" s="16" t="s">
        <v>38</v>
      </c>
      <c r="F21" s="16"/>
      <c r="G21" s="72"/>
      <c r="H21" s="16">
        <f>H23</f>
        <v>100</v>
      </c>
      <c r="I21" s="16">
        <f>I23</f>
        <v>100</v>
      </c>
      <c r="J21" s="17">
        <f>J23</f>
        <v>100</v>
      </c>
      <c r="K21" s="18">
        <f>K23</f>
        <v>100</v>
      </c>
      <c r="L21" s="18">
        <f>L23</f>
        <v>100</v>
      </c>
      <c r="M21" s="17" t="s">
        <v>38</v>
      </c>
      <c r="N21" s="16"/>
      <c r="O21" s="16"/>
      <c r="P21" s="19">
        <f>P23</f>
        <v>77472</v>
      </c>
      <c r="Q21" s="16" t="s">
        <v>38</v>
      </c>
      <c r="R21" s="19">
        <f>R23</f>
        <v>77472</v>
      </c>
      <c r="S21" s="19">
        <f>S23</f>
        <v>77472</v>
      </c>
    </row>
    <row r="22" spans="1:19" ht="18" customHeight="1" x14ac:dyDescent="0.25">
      <c r="A22" s="121"/>
      <c r="B22" s="121" t="s">
        <v>39</v>
      </c>
      <c r="C22" s="121"/>
      <c r="D22" s="72"/>
      <c r="E22" s="16"/>
      <c r="F22" s="16"/>
      <c r="G22" s="72"/>
      <c r="H22" s="16" t="s">
        <v>38</v>
      </c>
      <c r="I22" s="16"/>
      <c r="J22" s="17" t="s">
        <v>38</v>
      </c>
      <c r="K22" s="16"/>
      <c r="L22" s="16"/>
      <c r="M22" s="17" t="s">
        <v>38</v>
      </c>
      <c r="N22" s="16"/>
      <c r="O22" s="16"/>
      <c r="P22" s="19" t="s">
        <v>38</v>
      </c>
      <c r="Q22" s="19" t="s">
        <v>38</v>
      </c>
      <c r="R22" s="19" t="s">
        <v>38</v>
      </c>
      <c r="S22" s="19" t="s">
        <v>38</v>
      </c>
    </row>
    <row r="23" spans="1:19" ht="111.75" customHeight="1" x14ac:dyDescent="0.25">
      <c r="A23" s="121"/>
      <c r="B23" s="121" t="s">
        <v>184</v>
      </c>
      <c r="C23" s="121"/>
      <c r="D23" s="72"/>
      <c r="E23" s="16" t="s">
        <v>186</v>
      </c>
      <c r="F23" s="16" t="s">
        <v>99</v>
      </c>
      <c r="G23" s="78">
        <v>744</v>
      </c>
      <c r="H23" s="16">
        <v>100</v>
      </c>
      <c r="I23" s="16">
        <f>H23</f>
        <v>100</v>
      </c>
      <c r="J23" s="17">
        <f>R23/P23*100</f>
        <v>100</v>
      </c>
      <c r="K23" s="17">
        <f>J23</f>
        <v>100</v>
      </c>
      <c r="L23" s="17">
        <f>K23</f>
        <v>100</v>
      </c>
      <c r="M23" s="17"/>
      <c r="N23" s="16" t="s">
        <v>100</v>
      </c>
      <c r="O23" s="16" t="s">
        <v>100</v>
      </c>
      <c r="P23" s="19">
        <f>20000+57472</f>
        <v>77472</v>
      </c>
      <c r="Q23" s="19"/>
      <c r="R23" s="19">
        <f>P23</f>
        <v>77472</v>
      </c>
      <c r="S23" s="19">
        <f>R23</f>
        <v>77472</v>
      </c>
    </row>
    <row r="24" spans="1:19" ht="35.25" customHeight="1" x14ac:dyDescent="0.25">
      <c r="A24" s="121" t="s">
        <v>143</v>
      </c>
      <c r="B24" s="130" t="s">
        <v>37</v>
      </c>
      <c r="C24" s="132"/>
      <c r="D24" s="76"/>
      <c r="E24" s="16" t="s">
        <v>38</v>
      </c>
      <c r="F24" s="16"/>
      <c r="G24" s="72"/>
      <c r="H24" s="16">
        <f>H26</f>
        <v>100</v>
      </c>
      <c r="I24" s="16">
        <f>I26</f>
        <v>100</v>
      </c>
      <c r="J24" s="17">
        <f>J26</f>
        <v>100</v>
      </c>
      <c r="K24" s="18">
        <f>K26</f>
        <v>100</v>
      </c>
      <c r="L24" s="18">
        <f>L26</f>
        <v>100</v>
      </c>
      <c r="M24" s="17" t="s">
        <v>38</v>
      </c>
      <c r="N24" s="16"/>
      <c r="O24" s="16"/>
      <c r="P24" s="19">
        <f>P26</f>
        <v>248395</v>
      </c>
      <c r="Q24" s="16" t="s">
        <v>38</v>
      </c>
      <c r="R24" s="19">
        <f>R26</f>
        <v>248395</v>
      </c>
      <c r="S24" s="19">
        <f>S26</f>
        <v>248395</v>
      </c>
    </row>
    <row r="25" spans="1:19" ht="15" customHeight="1" x14ac:dyDescent="0.25">
      <c r="A25" s="121"/>
      <c r="B25" s="121" t="s">
        <v>39</v>
      </c>
      <c r="C25" s="121"/>
      <c r="D25" s="72"/>
      <c r="E25" s="16"/>
      <c r="F25" s="16"/>
      <c r="G25" s="72"/>
      <c r="H25" s="16" t="s">
        <v>38</v>
      </c>
      <c r="I25" s="16"/>
      <c r="J25" s="17" t="s">
        <v>38</v>
      </c>
      <c r="K25" s="16"/>
      <c r="L25" s="16"/>
      <c r="M25" s="17" t="s">
        <v>38</v>
      </c>
      <c r="N25" s="16"/>
      <c r="O25" s="16"/>
      <c r="P25" s="19" t="s">
        <v>38</v>
      </c>
      <c r="Q25" s="19" t="s">
        <v>38</v>
      </c>
      <c r="R25" s="19" t="s">
        <v>38</v>
      </c>
      <c r="S25" s="19" t="s">
        <v>38</v>
      </c>
    </row>
    <row r="26" spans="1:19" ht="109.5" customHeight="1" x14ac:dyDescent="0.25">
      <c r="A26" s="121"/>
      <c r="B26" s="121" t="s">
        <v>184</v>
      </c>
      <c r="C26" s="121"/>
      <c r="D26" s="72"/>
      <c r="E26" s="16" t="s">
        <v>186</v>
      </c>
      <c r="F26" s="16" t="s">
        <v>99</v>
      </c>
      <c r="G26" s="78">
        <v>744</v>
      </c>
      <c r="H26" s="16">
        <v>100</v>
      </c>
      <c r="I26" s="16">
        <f>H26</f>
        <v>100</v>
      </c>
      <c r="J26" s="17">
        <f>R26/P26*100</f>
        <v>100</v>
      </c>
      <c r="K26" s="17">
        <f>J26</f>
        <v>100</v>
      </c>
      <c r="L26" s="17">
        <f>K26</f>
        <v>100</v>
      </c>
      <c r="M26" s="17"/>
      <c r="N26" s="16" t="s">
        <v>100</v>
      </c>
      <c r="O26" s="16" t="s">
        <v>100</v>
      </c>
      <c r="P26" s="19">
        <f>218395+30000</f>
        <v>248395</v>
      </c>
      <c r="Q26" s="19"/>
      <c r="R26" s="19">
        <f>P26</f>
        <v>248395</v>
      </c>
      <c r="S26" s="19">
        <f>P26</f>
        <v>248395</v>
      </c>
    </row>
    <row r="27" spans="1:19" ht="36.75" customHeight="1" x14ac:dyDescent="0.25">
      <c r="A27" s="121" t="s">
        <v>137</v>
      </c>
      <c r="B27" s="130" t="s">
        <v>37</v>
      </c>
      <c r="C27" s="132"/>
      <c r="D27" s="76"/>
      <c r="E27" s="16" t="s">
        <v>38</v>
      </c>
      <c r="F27" s="16"/>
      <c r="G27" s="72"/>
      <c r="H27" s="16">
        <f>H29</f>
        <v>100</v>
      </c>
      <c r="I27" s="16">
        <f>I29</f>
        <v>100</v>
      </c>
      <c r="J27" s="17">
        <f>J29</f>
        <v>100</v>
      </c>
      <c r="K27" s="18">
        <f>K29</f>
        <v>100</v>
      </c>
      <c r="L27" s="18">
        <f>L29</f>
        <v>100</v>
      </c>
      <c r="M27" s="17" t="s">
        <v>38</v>
      </c>
      <c r="N27" s="16"/>
      <c r="O27" s="16"/>
      <c r="P27" s="19">
        <f>P29</f>
        <v>22989</v>
      </c>
      <c r="Q27" s="16" t="s">
        <v>38</v>
      </c>
      <c r="R27" s="19">
        <f>R29</f>
        <v>22989</v>
      </c>
      <c r="S27" s="19">
        <f>S29</f>
        <v>22989</v>
      </c>
    </row>
    <row r="28" spans="1:19" ht="18.75" customHeight="1" x14ac:dyDescent="0.25">
      <c r="A28" s="121"/>
      <c r="B28" s="121" t="s">
        <v>39</v>
      </c>
      <c r="C28" s="121"/>
      <c r="D28" s="72"/>
      <c r="E28" s="16"/>
      <c r="F28" s="16"/>
      <c r="G28" s="72"/>
      <c r="H28" s="16" t="s">
        <v>38</v>
      </c>
      <c r="I28" s="16"/>
      <c r="J28" s="17" t="s">
        <v>38</v>
      </c>
      <c r="K28" s="16"/>
      <c r="L28" s="16"/>
      <c r="M28" s="17" t="s">
        <v>38</v>
      </c>
      <c r="N28" s="16"/>
      <c r="O28" s="16"/>
      <c r="P28" s="19" t="s">
        <v>38</v>
      </c>
      <c r="Q28" s="19" t="s">
        <v>38</v>
      </c>
      <c r="R28" s="19" t="s">
        <v>38</v>
      </c>
      <c r="S28" s="19" t="s">
        <v>38</v>
      </c>
    </row>
    <row r="29" spans="1:19" ht="111" customHeight="1" x14ac:dyDescent="0.25">
      <c r="A29" s="121"/>
      <c r="B29" s="121" t="s">
        <v>184</v>
      </c>
      <c r="C29" s="121"/>
      <c r="D29" s="72"/>
      <c r="E29" s="16" t="s">
        <v>186</v>
      </c>
      <c r="F29" s="16" t="s">
        <v>99</v>
      </c>
      <c r="G29" s="78">
        <v>744</v>
      </c>
      <c r="H29" s="16">
        <v>100</v>
      </c>
      <c r="I29" s="16">
        <f>H29</f>
        <v>100</v>
      </c>
      <c r="J29" s="17">
        <f>R29/P29*100</f>
        <v>100</v>
      </c>
      <c r="K29" s="17">
        <f>J29</f>
        <v>100</v>
      </c>
      <c r="L29" s="17">
        <f>K29</f>
        <v>100</v>
      </c>
      <c r="M29" s="17"/>
      <c r="N29" s="16" t="s">
        <v>100</v>
      </c>
      <c r="O29" s="16" t="s">
        <v>100</v>
      </c>
      <c r="P29" s="19">
        <f>22989</f>
        <v>22989</v>
      </c>
      <c r="Q29" s="19"/>
      <c r="R29" s="19">
        <f>P29</f>
        <v>22989</v>
      </c>
      <c r="S29" s="19">
        <f>R29</f>
        <v>22989</v>
      </c>
    </row>
    <row r="30" spans="1:19" ht="33.75" hidden="1" customHeight="1" x14ac:dyDescent="0.25">
      <c r="A30" s="121" t="s">
        <v>144</v>
      </c>
      <c r="B30" s="130" t="s">
        <v>37</v>
      </c>
      <c r="C30" s="132"/>
      <c r="D30" s="76"/>
      <c r="E30" s="16" t="s">
        <v>38</v>
      </c>
      <c r="F30" s="16"/>
      <c r="G30" s="72"/>
      <c r="H30" s="16">
        <f>H32</f>
        <v>100</v>
      </c>
      <c r="I30" s="16">
        <f>I32</f>
        <v>100</v>
      </c>
      <c r="J30" s="17" t="e">
        <f>J32</f>
        <v>#DIV/0!</v>
      </c>
      <c r="K30" s="18" t="e">
        <f>K32</f>
        <v>#DIV/0!</v>
      </c>
      <c r="L30" s="18" t="e">
        <f>L32</f>
        <v>#DIV/0!</v>
      </c>
      <c r="M30" s="18"/>
      <c r="N30" s="16"/>
      <c r="O30" s="16"/>
      <c r="P30" s="19">
        <f>P32</f>
        <v>0</v>
      </c>
      <c r="Q30" s="16" t="s">
        <v>38</v>
      </c>
      <c r="R30" s="19">
        <f>R32</f>
        <v>0</v>
      </c>
      <c r="S30" s="19">
        <f>S32</f>
        <v>0</v>
      </c>
    </row>
    <row r="31" spans="1:19" ht="18" hidden="1" customHeight="1" x14ac:dyDescent="0.25">
      <c r="A31" s="121"/>
      <c r="B31" s="121" t="s">
        <v>39</v>
      </c>
      <c r="C31" s="121"/>
      <c r="D31" s="72"/>
      <c r="E31" s="16"/>
      <c r="F31" s="16"/>
      <c r="G31" s="72"/>
      <c r="H31" s="16" t="s">
        <v>38</v>
      </c>
      <c r="I31" s="16"/>
      <c r="J31" s="17" t="s">
        <v>38</v>
      </c>
      <c r="K31" s="16"/>
      <c r="L31" s="16"/>
      <c r="M31" s="72"/>
      <c r="N31" s="16"/>
      <c r="O31" s="16"/>
      <c r="P31" s="19" t="s">
        <v>38</v>
      </c>
      <c r="Q31" s="19" t="s">
        <v>38</v>
      </c>
      <c r="R31" s="19" t="s">
        <v>38</v>
      </c>
      <c r="S31" s="19" t="s">
        <v>38</v>
      </c>
    </row>
    <row r="32" spans="1:19" ht="108" hidden="1" customHeight="1" x14ac:dyDescent="0.25">
      <c r="A32" s="121"/>
      <c r="B32" s="121" t="s">
        <v>184</v>
      </c>
      <c r="C32" s="121"/>
      <c r="D32" s="72"/>
      <c r="E32" s="16" t="s">
        <v>186</v>
      </c>
      <c r="F32" s="16" t="s">
        <v>99</v>
      </c>
      <c r="G32" s="72"/>
      <c r="H32" s="16">
        <v>100</v>
      </c>
      <c r="I32" s="16">
        <f>H32</f>
        <v>100</v>
      </c>
      <c r="J32" s="17" t="e">
        <f>R32/P32*100</f>
        <v>#DIV/0!</v>
      </c>
      <c r="K32" s="17" t="e">
        <f>J32</f>
        <v>#DIV/0!</v>
      </c>
      <c r="L32" s="17" t="e">
        <f>K32</f>
        <v>#DIV/0!</v>
      </c>
      <c r="M32" s="17"/>
      <c r="N32" s="16" t="s">
        <v>100</v>
      </c>
      <c r="O32" s="16" t="s">
        <v>100</v>
      </c>
      <c r="P32" s="19"/>
      <c r="Q32" s="19"/>
      <c r="R32" s="19"/>
      <c r="S32" s="19"/>
    </row>
    <row r="33" spans="1:19" ht="31.5" hidden="1" customHeight="1" x14ac:dyDescent="0.25">
      <c r="A33" s="121" t="s">
        <v>136</v>
      </c>
      <c r="B33" s="130" t="s">
        <v>37</v>
      </c>
      <c r="C33" s="132"/>
      <c r="D33" s="76"/>
      <c r="E33" s="16" t="s">
        <v>38</v>
      </c>
      <c r="F33" s="16"/>
      <c r="G33" s="72"/>
      <c r="H33" s="16">
        <f>H35</f>
        <v>100</v>
      </c>
      <c r="I33" s="16">
        <f>I35</f>
        <v>100</v>
      </c>
      <c r="J33" s="17" t="e">
        <f>J35</f>
        <v>#DIV/0!</v>
      </c>
      <c r="K33" s="18" t="e">
        <f>K35</f>
        <v>#DIV/0!</v>
      </c>
      <c r="L33" s="18" t="e">
        <f>L35</f>
        <v>#DIV/0!</v>
      </c>
      <c r="M33" s="18"/>
      <c r="N33" s="16"/>
      <c r="O33" s="16"/>
      <c r="P33" s="19">
        <f>P35</f>
        <v>0</v>
      </c>
      <c r="Q33" s="16" t="s">
        <v>38</v>
      </c>
      <c r="R33" s="19">
        <f>R35</f>
        <v>0</v>
      </c>
      <c r="S33" s="19">
        <f>S35</f>
        <v>0</v>
      </c>
    </row>
    <row r="34" spans="1:19" ht="18.75" hidden="1" customHeight="1" x14ac:dyDescent="0.25">
      <c r="A34" s="121"/>
      <c r="B34" s="121" t="s">
        <v>39</v>
      </c>
      <c r="C34" s="121"/>
      <c r="D34" s="72"/>
      <c r="E34" s="16"/>
      <c r="F34" s="16"/>
      <c r="G34" s="72"/>
      <c r="H34" s="16" t="s">
        <v>38</v>
      </c>
      <c r="I34" s="16"/>
      <c r="J34" s="17" t="s">
        <v>38</v>
      </c>
      <c r="K34" s="16"/>
      <c r="L34" s="16"/>
      <c r="M34" s="72"/>
      <c r="N34" s="16"/>
      <c r="O34" s="16"/>
      <c r="P34" s="19" t="s">
        <v>38</v>
      </c>
      <c r="Q34" s="19" t="s">
        <v>38</v>
      </c>
      <c r="R34" s="19" t="s">
        <v>38</v>
      </c>
      <c r="S34" s="19" t="s">
        <v>38</v>
      </c>
    </row>
    <row r="35" spans="1:19" ht="119.25" hidden="1" customHeight="1" x14ac:dyDescent="0.25">
      <c r="A35" s="121"/>
      <c r="B35" s="121" t="s">
        <v>184</v>
      </c>
      <c r="C35" s="121"/>
      <c r="D35" s="72"/>
      <c r="E35" s="16" t="s">
        <v>186</v>
      </c>
      <c r="F35" s="16" t="s">
        <v>99</v>
      </c>
      <c r="G35" s="72"/>
      <c r="H35" s="16">
        <v>100</v>
      </c>
      <c r="I35" s="16">
        <f>H35</f>
        <v>100</v>
      </c>
      <c r="J35" s="17" t="e">
        <f>R35/P35*100</f>
        <v>#DIV/0!</v>
      </c>
      <c r="K35" s="17" t="e">
        <f>J35</f>
        <v>#DIV/0!</v>
      </c>
      <c r="L35" s="17" t="e">
        <f>K35</f>
        <v>#DIV/0!</v>
      </c>
      <c r="M35" s="17"/>
      <c r="N35" s="16" t="s">
        <v>100</v>
      </c>
      <c r="O35" s="16" t="s">
        <v>100</v>
      </c>
      <c r="P35" s="19"/>
      <c r="Q35" s="19"/>
      <c r="R35" s="19"/>
      <c r="S35" s="19"/>
    </row>
    <row r="36" spans="1:19" ht="37.5" customHeight="1" x14ac:dyDescent="0.25">
      <c r="A36" s="121" t="s">
        <v>151</v>
      </c>
      <c r="B36" s="130" t="s">
        <v>37</v>
      </c>
      <c r="C36" s="132"/>
      <c r="D36" s="76"/>
      <c r="E36" s="16" t="s">
        <v>38</v>
      </c>
      <c r="F36" s="16"/>
      <c r="G36" s="72"/>
      <c r="H36" s="16">
        <f>H38</f>
        <v>100</v>
      </c>
      <c r="I36" s="16">
        <f>I38</f>
        <v>100</v>
      </c>
      <c r="J36" s="17">
        <f>J38</f>
        <v>100</v>
      </c>
      <c r="K36" s="18">
        <f>K38</f>
        <v>100</v>
      </c>
      <c r="L36" s="18">
        <f>L38</f>
        <v>100</v>
      </c>
      <c r="M36" s="17" t="s">
        <v>38</v>
      </c>
      <c r="N36" s="16"/>
      <c r="O36" s="16"/>
      <c r="P36" s="19">
        <f>P38</f>
        <v>218394</v>
      </c>
      <c r="Q36" s="16" t="s">
        <v>38</v>
      </c>
      <c r="R36" s="19">
        <f>R38</f>
        <v>218394</v>
      </c>
      <c r="S36" s="19">
        <f>S38</f>
        <v>218394</v>
      </c>
    </row>
    <row r="37" spans="1:19" ht="18" customHeight="1" x14ac:dyDescent="0.25">
      <c r="A37" s="121"/>
      <c r="B37" s="121" t="s">
        <v>39</v>
      </c>
      <c r="C37" s="121"/>
      <c r="D37" s="72"/>
      <c r="E37" s="16"/>
      <c r="F37" s="16"/>
      <c r="G37" s="72"/>
      <c r="H37" s="16" t="s">
        <v>38</v>
      </c>
      <c r="I37" s="16"/>
      <c r="J37" s="17" t="s">
        <v>38</v>
      </c>
      <c r="K37" s="16"/>
      <c r="L37" s="16"/>
      <c r="M37" s="17" t="s">
        <v>38</v>
      </c>
      <c r="N37" s="16"/>
      <c r="O37" s="16"/>
      <c r="P37" s="19" t="s">
        <v>38</v>
      </c>
      <c r="Q37" s="19" t="s">
        <v>38</v>
      </c>
      <c r="R37" s="19" t="s">
        <v>38</v>
      </c>
      <c r="S37" s="19" t="s">
        <v>38</v>
      </c>
    </row>
    <row r="38" spans="1:19" ht="110.25" customHeight="1" x14ac:dyDescent="0.25">
      <c r="A38" s="121"/>
      <c r="B38" s="121" t="s">
        <v>184</v>
      </c>
      <c r="C38" s="121"/>
      <c r="D38" s="72"/>
      <c r="E38" s="16" t="s">
        <v>186</v>
      </c>
      <c r="F38" s="16" t="s">
        <v>99</v>
      </c>
      <c r="G38" s="78">
        <v>744</v>
      </c>
      <c r="H38" s="16">
        <v>100</v>
      </c>
      <c r="I38" s="16">
        <f>H38</f>
        <v>100</v>
      </c>
      <c r="J38" s="17">
        <f>R38/P38*100</f>
        <v>100</v>
      </c>
      <c r="K38" s="17">
        <f>J38</f>
        <v>100</v>
      </c>
      <c r="L38" s="17">
        <f>K38</f>
        <v>100</v>
      </c>
      <c r="M38" s="17"/>
      <c r="N38" s="16" t="s">
        <v>100</v>
      </c>
      <c r="O38" s="16" t="s">
        <v>100</v>
      </c>
      <c r="P38" s="19">
        <f>218394</f>
        <v>218394</v>
      </c>
      <c r="Q38" s="19"/>
      <c r="R38" s="19">
        <f>P38</f>
        <v>218394</v>
      </c>
      <c r="S38" s="19">
        <f>R38</f>
        <v>218394</v>
      </c>
    </row>
    <row r="39" spans="1:19" ht="15" customHeight="1" x14ac:dyDescent="0.25">
      <c r="A39" s="121" t="s">
        <v>145</v>
      </c>
      <c r="B39" s="130" t="s">
        <v>37</v>
      </c>
      <c r="C39" s="132"/>
      <c r="D39" s="76"/>
      <c r="E39" s="16" t="s">
        <v>38</v>
      </c>
      <c r="F39" s="16"/>
      <c r="G39" s="72"/>
      <c r="H39" s="16">
        <f>H41</f>
        <v>100</v>
      </c>
      <c r="I39" s="16">
        <f>I41</f>
        <v>100</v>
      </c>
      <c r="J39" s="17">
        <f>J41</f>
        <v>100</v>
      </c>
      <c r="K39" s="18">
        <f>K41</f>
        <v>100</v>
      </c>
      <c r="L39" s="18">
        <f>L41</f>
        <v>100</v>
      </c>
      <c r="M39" s="17" t="s">
        <v>38</v>
      </c>
      <c r="N39" s="16"/>
      <c r="O39" s="16"/>
      <c r="P39" s="19">
        <f>P41</f>
        <v>231899</v>
      </c>
      <c r="Q39" s="16" t="s">
        <v>38</v>
      </c>
      <c r="R39" s="19">
        <f>R41</f>
        <v>231899</v>
      </c>
      <c r="S39" s="19">
        <f>S41</f>
        <v>231899</v>
      </c>
    </row>
    <row r="40" spans="1:19" ht="15" customHeight="1" x14ac:dyDescent="0.25">
      <c r="A40" s="121"/>
      <c r="B40" s="121" t="s">
        <v>39</v>
      </c>
      <c r="C40" s="121"/>
      <c r="D40" s="72"/>
      <c r="E40" s="16"/>
      <c r="F40" s="16"/>
      <c r="G40" s="72"/>
      <c r="H40" s="16" t="s">
        <v>38</v>
      </c>
      <c r="I40" s="16"/>
      <c r="J40" s="17" t="s">
        <v>38</v>
      </c>
      <c r="K40" s="16"/>
      <c r="L40" s="16"/>
      <c r="M40" s="17" t="s">
        <v>38</v>
      </c>
      <c r="N40" s="16"/>
      <c r="O40" s="16"/>
      <c r="P40" s="19" t="s">
        <v>38</v>
      </c>
      <c r="Q40" s="19" t="s">
        <v>38</v>
      </c>
      <c r="R40" s="19" t="s">
        <v>38</v>
      </c>
      <c r="S40" s="19" t="s">
        <v>38</v>
      </c>
    </row>
    <row r="41" spans="1:19" ht="107.25" customHeight="1" x14ac:dyDescent="0.25">
      <c r="A41" s="121"/>
      <c r="B41" s="121" t="s">
        <v>184</v>
      </c>
      <c r="C41" s="121"/>
      <c r="D41" s="72"/>
      <c r="E41" s="16" t="s">
        <v>186</v>
      </c>
      <c r="F41" s="16" t="s">
        <v>99</v>
      </c>
      <c r="G41" s="78">
        <v>744</v>
      </c>
      <c r="H41" s="16">
        <v>100</v>
      </c>
      <c r="I41" s="16">
        <f>H41</f>
        <v>100</v>
      </c>
      <c r="J41" s="17">
        <f>R41/P41*100</f>
        <v>100</v>
      </c>
      <c r="K41" s="17">
        <f>J41</f>
        <v>100</v>
      </c>
      <c r="L41" s="17">
        <f>K41</f>
        <v>100</v>
      </c>
      <c r="M41" s="17"/>
      <c r="N41" s="16" t="s">
        <v>100</v>
      </c>
      <c r="O41" s="16" t="s">
        <v>100</v>
      </c>
      <c r="P41" s="19">
        <f>206899+25000</f>
        <v>231899</v>
      </c>
      <c r="Q41" s="19"/>
      <c r="R41" s="19">
        <f>P41</f>
        <v>231899</v>
      </c>
      <c r="S41" s="19">
        <f>R41</f>
        <v>231899</v>
      </c>
    </row>
    <row r="42" spans="1:19" hidden="1" x14ac:dyDescent="0.25">
      <c r="A42" s="121" t="s">
        <v>145</v>
      </c>
      <c r="B42" s="130" t="s">
        <v>37</v>
      </c>
      <c r="C42" s="132"/>
      <c r="D42" s="76"/>
      <c r="E42" s="16" t="s">
        <v>38</v>
      </c>
      <c r="F42" s="16"/>
      <c r="G42" s="72"/>
      <c r="H42" s="16"/>
      <c r="I42" s="16"/>
      <c r="J42" s="17"/>
      <c r="K42" s="16"/>
      <c r="L42" s="16"/>
      <c r="M42" s="72"/>
      <c r="N42" s="16"/>
      <c r="O42" s="16"/>
      <c r="P42" s="19"/>
      <c r="Q42" s="19" t="s">
        <v>38</v>
      </c>
      <c r="R42" s="19"/>
      <c r="S42" s="19"/>
    </row>
    <row r="43" spans="1:19" hidden="1" x14ac:dyDescent="0.25">
      <c r="A43" s="121"/>
      <c r="B43" s="121" t="s">
        <v>39</v>
      </c>
      <c r="C43" s="121"/>
      <c r="D43" s="72"/>
      <c r="E43" s="16"/>
      <c r="F43" s="16"/>
      <c r="G43" s="72"/>
      <c r="H43" s="16" t="s">
        <v>38</v>
      </c>
      <c r="I43" s="16"/>
      <c r="J43" s="17" t="s">
        <v>38</v>
      </c>
      <c r="K43" s="16"/>
      <c r="L43" s="16"/>
      <c r="M43" s="72"/>
      <c r="N43" s="16"/>
      <c r="O43" s="16"/>
      <c r="P43" s="19" t="s">
        <v>38</v>
      </c>
      <c r="Q43" s="19" t="s">
        <v>38</v>
      </c>
      <c r="R43" s="19" t="s">
        <v>38</v>
      </c>
      <c r="S43" s="19" t="s">
        <v>38</v>
      </c>
    </row>
    <row r="44" spans="1:19" ht="15" hidden="1" customHeight="1" x14ac:dyDescent="0.25">
      <c r="A44" s="121"/>
      <c r="B44" s="121"/>
      <c r="C44" s="121"/>
      <c r="D44" s="72"/>
      <c r="E44" s="16"/>
      <c r="F44" s="16"/>
      <c r="G44" s="72"/>
      <c r="H44" s="16"/>
      <c r="I44" s="16"/>
      <c r="J44" s="17"/>
      <c r="K44" s="16"/>
      <c r="L44" s="16"/>
      <c r="M44" s="72"/>
      <c r="N44" s="16"/>
      <c r="O44" s="16"/>
      <c r="P44" s="19"/>
      <c r="Q44" s="19"/>
      <c r="R44" s="19"/>
      <c r="S44" s="19"/>
    </row>
    <row r="45" spans="1:19" hidden="1" x14ac:dyDescent="0.25">
      <c r="A45" s="121" t="s">
        <v>102</v>
      </c>
      <c r="B45" s="130" t="s">
        <v>37</v>
      </c>
      <c r="C45" s="132"/>
      <c r="D45" s="76"/>
      <c r="E45" s="16" t="s">
        <v>38</v>
      </c>
      <c r="F45" s="16"/>
      <c r="G45" s="72"/>
      <c r="H45" s="16"/>
      <c r="I45" s="16"/>
      <c r="J45" s="17"/>
      <c r="K45" s="16"/>
      <c r="L45" s="16"/>
      <c r="M45" s="72"/>
      <c r="N45" s="16"/>
      <c r="O45" s="16"/>
      <c r="P45" s="19"/>
      <c r="Q45" s="19" t="s">
        <v>38</v>
      </c>
      <c r="R45" s="19"/>
      <c r="S45" s="19"/>
    </row>
    <row r="46" spans="1:19" hidden="1" x14ac:dyDescent="0.25">
      <c r="A46" s="121"/>
      <c r="B46" s="121" t="s">
        <v>39</v>
      </c>
      <c r="C46" s="121"/>
      <c r="D46" s="72"/>
      <c r="E46" s="16"/>
      <c r="F46" s="16"/>
      <c r="G46" s="72"/>
      <c r="H46" s="16" t="s">
        <v>38</v>
      </c>
      <c r="I46" s="16"/>
      <c r="J46" s="17" t="s">
        <v>38</v>
      </c>
      <c r="K46" s="16"/>
      <c r="L46" s="16"/>
      <c r="M46" s="72"/>
      <c r="N46" s="16"/>
      <c r="O46" s="16"/>
      <c r="P46" s="19" t="s">
        <v>38</v>
      </c>
      <c r="Q46" s="19" t="s">
        <v>38</v>
      </c>
      <c r="R46" s="19" t="s">
        <v>38</v>
      </c>
      <c r="S46" s="19" t="s">
        <v>38</v>
      </c>
    </row>
    <row r="47" spans="1:19" ht="15" hidden="1" customHeight="1" x14ac:dyDescent="0.25">
      <c r="A47" s="121"/>
      <c r="B47" s="121"/>
      <c r="C47" s="121"/>
      <c r="D47" s="72"/>
      <c r="E47" s="16"/>
      <c r="F47" s="16"/>
      <c r="G47" s="72"/>
      <c r="H47" s="16"/>
      <c r="I47" s="16"/>
      <c r="J47" s="17"/>
      <c r="K47" s="16"/>
      <c r="L47" s="16"/>
      <c r="M47" s="72"/>
      <c r="N47" s="16"/>
      <c r="O47" s="16"/>
      <c r="P47" s="19"/>
      <c r="Q47" s="19"/>
      <c r="R47" s="19"/>
      <c r="S47" s="19"/>
    </row>
    <row r="48" spans="1:19" ht="15" hidden="1" customHeight="1" x14ac:dyDescent="0.25">
      <c r="A48" s="121" t="s">
        <v>103</v>
      </c>
      <c r="B48" s="130" t="s">
        <v>37</v>
      </c>
      <c r="C48" s="132"/>
      <c r="D48" s="76"/>
      <c r="E48" s="16" t="s">
        <v>38</v>
      </c>
      <c r="F48" s="16"/>
      <c r="G48" s="72"/>
      <c r="H48" s="16"/>
      <c r="I48" s="16"/>
      <c r="J48" s="17"/>
      <c r="K48" s="16"/>
      <c r="L48" s="16"/>
      <c r="M48" s="72"/>
      <c r="N48" s="16"/>
      <c r="O48" s="16"/>
      <c r="P48" s="19"/>
      <c r="Q48" s="19" t="s">
        <v>38</v>
      </c>
      <c r="R48" s="19"/>
      <c r="S48" s="19"/>
    </row>
    <row r="49" spans="1:19" hidden="1" x14ac:dyDescent="0.25">
      <c r="A49" s="121"/>
      <c r="B49" s="121" t="s">
        <v>39</v>
      </c>
      <c r="C49" s="121"/>
      <c r="D49" s="72"/>
      <c r="E49" s="16"/>
      <c r="F49" s="16"/>
      <c r="G49" s="72"/>
      <c r="H49" s="16" t="s">
        <v>38</v>
      </c>
      <c r="I49" s="16"/>
      <c r="J49" s="17" t="s">
        <v>38</v>
      </c>
      <c r="K49" s="16"/>
      <c r="L49" s="16"/>
      <c r="M49" s="72"/>
      <c r="N49" s="16"/>
      <c r="O49" s="16"/>
      <c r="P49" s="19" t="s">
        <v>38</v>
      </c>
      <c r="Q49" s="19" t="s">
        <v>38</v>
      </c>
      <c r="R49" s="19" t="s">
        <v>38</v>
      </c>
      <c r="S49" s="19" t="s">
        <v>38</v>
      </c>
    </row>
    <row r="50" spans="1:19" ht="18" hidden="1" customHeight="1" x14ac:dyDescent="0.25">
      <c r="A50" s="121"/>
      <c r="B50" s="121"/>
      <c r="C50" s="121"/>
      <c r="D50" s="72"/>
      <c r="E50" s="16"/>
      <c r="F50" s="16"/>
      <c r="G50" s="72"/>
      <c r="H50" s="16"/>
      <c r="I50" s="16"/>
      <c r="J50" s="17"/>
      <c r="K50" s="16"/>
      <c r="L50" s="16"/>
      <c r="M50" s="72"/>
      <c r="N50" s="16"/>
      <c r="O50" s="16"/>
      <c r="P50" s="19"/>
      <c r="Q50" s="19"/>
      <c r="R50" s="19"/>
      <c r="S50" s="19"/>
    </row>
    <row r="51" spans="1:19" hidden="1" x14ac:dyDescent="0.25">
      <c r="A51" s="41"/>
    </row>
    <row r="52" spans="1:19" hidden="1" x14ac:dyDescent="0.25">
      <c r="A52" s="41" t="s">
        <v>159</v>
      </c>
      <c r="H52" s="161"/>
      <c r="I52" s="161"/>
    </row>
    <row r="53" spans="1:19" hidden="1" x14ac:dyDescent="0.25">
      <c r="A53" s="41" t="s">
        <v>89</v>
      </c>
    </row>
    <row r="54" spans="1:19" hidden="1" x14ac:dyDescent="0.25">
      <c r="A54" s="41" t="s">
        <v>191</v>
      </c>
    </row>
    <row r="55" spans="1:19" hidden="1" x14ac:dyDescent="0.25">
      <c r="A55" s="41"/>
    </row>
    <row r="56" spans="1:19" hidden="1" x14ac:dyDescent="0.25">
      <c r="A56" s="41" t="s">
        <v>20</v>
      </c>
    </row>
    <row r="57" spans="1:19" hidden="1" x14ac:dyDescent="0.25"/>
    <row r="58" spans="1:19" ht="18" hidden="1" x14ac:dyDescent="0.25">
      <c r="A58" s="162" t="s">
        <v>40</v>
      </c>
      <c r="B58" s="162"/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</row>
    <row r="59" spans="1:19" ht="6" hidden="1" customHeight="1" x14ac:dyDescent="0.25"/>
    <row r="60" spans="1:19" hidden="1" x14ac:dyDescent="0.25">
      <c r="A60" s="160" t="s">
        <v>41</v>
      </c>
      <c r="B60" s="160"/>
      <c r="C60" s="160"/>
      <c r="D60" s="160"/>
      <c r="E60" s="160"/>
      <c r="F60" s="160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</row>
    <row r="61" spans="1:19" hidden="1" x14ac:dyDescent="0.25">
      <c r="A61" s="160" t="s">
        <v>42</v>
      </c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</row>
    <row r="62" spans="1:19" ht="15.75" hidden="1" customHeight="1" x14ac:dyDescent="0.25">
      <c r="A62" s="160" t="s">
        <v>43</v>
      </c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</row>
    <row r="63" spans="1:19" ht="15" hidden="1" customHeight="1" x14ac:dyDescent="0.25">
      <c r="A63" s="160" t="s">
        <v>67</v>
      </c>
      <c r="B63" s="160"/>
      <c r="C63" s="160"/>
      <c r="D63" s="160"/>
      <c r="E63" s="160"/>
      <c r="F63" s="160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</row>
    <row r="64" spans="1:19" hidden="1" x14ac:dyDescent="0.25"/>
    <row r="65" hidden="1" x14ac:dyDescent="0.25"/>
    <row r="66" hidden="1" x14ac:dyDescent="0.25"/>
    <row r="67" hidden="1" x14ac:dyDescent="0.25"/>
  </sheetData>
  <mergeCells count="85">
    <mergeCell ref="H4:M4"/>
    <mergeCell ref="M5:M6"/>
    <mergeCell ref="D4:D6"/>
    <mergeCell ref="F4:G5"/>
    <mergeCell ref="A61:S61"/>
    <mergeCell ref="A45:A47"/>
    <mergeCell ref="B45:C45"/>
    <mergeCell ref="B46:C46"/>
    <mergeCell ref="B47:C47"/>
    <mergeCell ref="A39:A41"/>
    <mergeCell ref="B39:C39"/>
    <mergeCell ref="B40:C40"/>
    <mergeCell ref="B41:C41"/>
    <mergeCell ref="A42:A44"/>
    <mergeCell ref="B42:C42"/>
    <mergeCell ref="B43:C43"/>
    <mergeCell ref="A62:S62"/>
    <mergeCell ref="A63:S63"/>
    <mergeCell ref="A48:A50"/>
    <mergeCell ref="B48:C48"/>
    <mergeCell ref="B49:C49"/>
    <mergeCell ref="B50:C50"/>
    <mergeCell ref="H52:I52"/>
    <mergeCell ref="A58:S58"/>
    <mergeCell ref="A60:S60"/>
    <mergeCell ref="A30:A32"/>
    <mergeCell ref="B30:C30"/>
    <mergeCell ref="B31:C31"/>
    <mergeCell ref="B32:C32"/>
    <mergeCell ref="B44:C44"/>
    <mergeCell ref="A33:A35"/>
    <mergeCell ref="B33:C33"/>
    <mergeCell ref="B34:C34"/>
    <mergeCell ref="B35:C35"/>
    <mergeCell ref="A36:A38"/>
    <mergeCell ref="B36:C36"/>
    <mergeCell ref="B37:C37"/>
    <mergeCell ref="B38:C38"/>
    <mergeCell ref="A24:A26"/>
    <mergeCell ref="B24:C24"/>
    <mergeCell ref="B25:C25"/>
    <mergeCell ref="B26:C26"/>
    <mergeCell ref="A27:A29"/>
    <mergeCell ref="B27:C27"/>
    <mergeCell ref="B28:C28"/>
    <mergeCell ref="B29:C29"/>
    <mergeCell ref="A18:A20"/>
    <mergeCell ref="B18:C18"/>
    <mergeCell ref="B19:C19"/>
    <mergeCell ref="B20:C20"/>
    <mergeCell ref="A21:A23"/>
    <mergeCell ref="B21:C21"/>
    <mergeCell ref="B22:C22"/>
    <mergeCell ref="B23:C23"/>
    <mergeCell ref="H5:I5"/>
    <mergeCell ref="A7:B7"/>
    <mergeCell ref="A8:C8"/>
    <mergeCell ref="A15:A17"/>
    <mergeCell ref="B15:C15"/>
    <mergeCell ref="B16:C16"/>
    <mergeCell ref="B17:C17"/>
    <mergeCell ref="A12:A14"/>
    <mergeCell ref="B12:C12"/>
    <mergeCell ref="B13:C13"/>
    <mergeCell ref="B14:C14"/>
    <mergeCell ref="A9:A11"/>
    <mergeCell ref="B9:C9"/>
    <mergeCell ref="B10:C10"/>
    <mergeCell ref="B11:C11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</mergeCells>
  <pageMargins left="0.16" right="0.17" top="0.36" bottom="0.37" header="0.31496062992125984" footer="0.31496062992125984"/>
  <pageSetup paperSize="9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zoomScale="110" zoomScaleNormal="110" workbookViewId="0">
      <selection sqref="A1:XFD18"/>
    </sheetView>
  </sheetViews>
  <sheetFormatPr defaultRowHeight="12.75" x14ac:dyDescent="0.2"/>
  <cols>
    <col min="1" max="1" width="8.28515625" style="4" customWidth="1"/>
    <col min="2" max="2" width="16.85546875" style="4" customWidth="1"/>
    <col min="3" max="3" width="49.28515625" style="4" customWidth="1"/>
    <col min="4" max="4" width="17.5703125" style="4" customWidth="1"/>
    <col min="5" max="16384" width="9.140625" style="4"/>
  </cols>
  <sheetData>
    <row r="1" spans="1:6" s="29" customFormat="1" x14ac:dyDescent="0.2">
      <c r="D1" s="100" t="s">
        <v>195</v>
      </c>
      <c r="E1" s="100"/>
      <c r="F1" s="100"/>
    </row>
    <row r="2" spans="1:6" s="29" customFormat="1" ht="56.25" customHeight="1" x14ac:dyDescent="0.2">
      <c r="D2" s="101" t="s">
        <v>196</v>
      </c>
      <c r="E2" s="101"/>
      <c r="F2" s="101"/>
    </row>
    <row r="3" spans="1:6" s="29" customFormat="1" x14ac:dyDescent="0.2">
      <c r="C3" s="102"/>
      <c r="D3" s="102"/>
    </row>
    <row r="4" spans="1:6" s="29" customFormat="1" x14ac:dyDescent="0.2">
      <c r="D4" s="30"/>
    </row>
    <row r="5" spans="1:6" s="29" customFormat="1" x14ac:dyDescent="0.2">
      <c r="D5" s="30"/>
    </row>
    <row r="6" spans="1:6" s="29" customFormat="1" x14ac:dyDescent="0.2">
      <c r="D6" s="30"/>
    </row>
    <row r="7" spans="1:6" x14ac:dyDescent="0.2">
      <c r="A7" s="111" t="s">
        <v>197</v>
      </c>
      <c r="B7" s="111"/>
      <c r="C7" s="111"/>
      <c r="D7" s="111"/>
      <c r="E7" s="111"/>
      <c r="F7" s="111"/>
    </row>
    <row r="8" spans="1:6" x14ac:dyDescent="0.2">
      <c r="A8" s="111" t="s">
        <v>1</v>
      </c>
      <c r="B8" s="111"/>
      <c r="C8" s="111"/>
      <c r="D8" s="111"/>
      <c r="E8" s="111"/>
      <c r="F8" s="111"/>
    </row>
    <row r="9" spans="1:6" x14ac:dyDescent="0.2">
      <c r="A9" s="111"/>
      <c r="B9" s="111"/>
      <c r="C9" s="111"/>
      <c r="D9" s="111"/>
      <c r="E9" s="111"/>
      <c r="F9" s="111"/>
    </row>
    <row r="10" spans="1:6" x14ac:dyDescent="0.2">
      <c r="A10" s="79"/>
      <c r="B10" s="79"/>
      <c r="C10" s="56" t="s">
        <v>198</v>
      </c>
      <c r="D10" s="56"/>
      <c r="E10" s="56"/>
      <c r="F10" s="57" t="s">
        <v>199</v>
      </c>
    </row>
    <row r="11" spans="1:6" x14ac:dyDescent="0.2">
      <c r="A11" s="79"/>
      <c r="B11" s="79"/>
      <c r="C11" s="58" t="s">
        <v>210</v>
      </c>
      <c r="E11" s="59" t="s">
        <v>200</v>
      </c>
      <c r="F11" s="60">
        <v>46052</v>
      </c>
    </row>
    <row r="12" spans="1:6" x14ac:dyDescent="0.2">
      <c r="A12" s="79"/>
      <c r="B12" s="79"/>
      <c r="E12" s="59" t="s">
        <v>201</v>
      </c>
      <c r="F12" s="60">
        <v>46070</v>
      </c>
    </row>
    <row r="13" spans="1:6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x14ac:dyDescent="0.2">
      <c r="A14" s="79"/>
      <c r="B14" s="79"/>
      <c r="E14" s="59"/>
      <c r="F14" s="114" t="s">
        <v>216</v>
      </c>
    </row>
    <row r="15" spans="1:6" ht="36.75" customHeight="1" x14ac:dyDescent="0.2">
      <c r="A15" s="112" t="s">
        <v>206</v>
      </c>
      <c r="B15" s="112"/>
      <c r="C15" s="64" t="s">
        <v>218</v>
      </c>
      <c r="E15" s="59" t="s">
        <v>208</v>
      </c>
      <c r="F15" s="115"/>
    </row>
    <row r="16" spans="1:6" ht="19.5" customHeight="1" x14ac:dyDescent="0.2">
      <c r="A16" s="79"/>
      <c r="B16" s="79"/>
      <c r="E16" s="59"/>
      <c r="F16" s="116" t="s">
        <v>221</v>
      </c>
    </row>
    <row r="17" spans="1:6" ht="52.5" customHeight="1" x14ac:dyDescent="0.2">
      <c r="A17" s="111" t="s">
        <v>3</v>
      </c>
      <c r="B17" s="111"/>
      <c r="C17" s="65" t="s">
        <v>109</v>
      </c>
      <c r="D17" s="66"/>
      <c r="E17" s="66" t="s">
        <v>209</v>
      </c>
      <c r="F17" s="117"/>
    </row>
    <row r="18" spans="1:6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x14ac:dyDescent="0.2">
      <c r="A19" s="1"/>
      <c r="B19" s="1"/>
    </row>
    <row r="20" spans="1:6" x14ac:dyDescent="0.2">
      <c r="A20" s="1"/>
      <c r="B20" s="1"/>
    </row>
    <row r="21" spans="1:6" x14ac:dyDescent="0.2">
      <c r="A21" s="147" t="s">
        <v>4</v>
      </c>
      <c r="B21" s="147"/>
      <c r="C21" s="147"/>
      <c r="D21" s="147"/>
    </row>
    <row r="22" spans="1:6" x14ac:dyDescent="0.2">
      <c r="A22" s="147" t="s">
        <v>5</v>
      </c>
      <c r="B22" s="147"/>
      <c r="C22" s="147"/>
      <c r="D22" s="147"/>
    </row>
    <row r="23" spans="1:6" x14ac:dyDescent="0.2">
      <c r="A23" s="1"/>
      <c r="B23" s="1"/>
    </row>
    <row r="24" spans="1:6" ht="15" customHeight="1" x14ac:dyDescent="0.2">
      <c r="A24" s="167" t="s">
        <v>66</v>
      </c>
      <c r="B24" s="169" t="s">
        <v>6</v>
      </c>
      <c r="C24" s="170"/>
      <c r="D24" s="144" t="s">
        <v>51</v>
      </c>
      <c r="E24" s="144"/>
      <c r="F24" s="144"/>
    </row>
    <row r="25" spans="1:6" x14ac:dyDescent="0.2">
      <c r="A25" s="168"/>
      <c r="B25" s="171"/>
      <c r="C25" s="172"/>
      <c r="D25" s="144"/>
      <c r="E25" s="144"/>
      <c r="F25" s="144"/>
    </row>
    <row r="26" spans="1:6" ht="15" customHeight="1" x14ac:dyDescent="0.2">
      <c r="A26" s="3">
        <v>1</v>
      </c>
      <c r="B26" s="173">
        <v>2</v>
      </c>
      <c r="C26" s="174"/>
      <c r="D26" s="144">
        <v>3</v>
      </c>
      <c r="E26" s="144"/>
      <c r="F26" s="144"/>
    </row>
    <row r="27" spans="1:6" ht="15" customHeight="1" x14ac:dyDescent="0.2">
      <c r="A27" s="6" t="s">
        <v>55</v>
      </c>
      <c r="B27" s="163" t="s">
        <v>7</v>
      </c>
      <c r="C27" s="164"/>
      <c r="D27" s="144" t="s">
        <v>8</v>
      </c>
      <c r="E27" s="144"/>
      <c r="F27" s="144"/>
    </row>
    <row r="28" spans="1:6" ht="15" customHeight="1" x14ac:dyDescent="0.2">
      <c r="A28" s="7" t="s">
        <v>54</v>
      </c>
      <c r="B28" s="165" t="s">
        <v>9</v>
      </c>
      <c r="C28" s="166"/>
      <c r="D28" s="145">
        <f>D29</f>
        <v>5</v>
      </c>
      <c r="E28" s="145"/>
      <c r="F28" s="145"/>
    </row>
    <row r="29" spans="1:6" ht="15" customHeight="1" x14ac:dyDescent="0.2">
      <c r="A29" s="8" t="s">
        <v>56</v>
      </c>
      <c r="B29" s="163" t="s">
        <v>10</v>
      </c>
      <c r="C29" s="164"/>
      <c r="D29" s="144">
        <v>5</v>
      </c>
      <c r="E29" s="144"/>
      <c r="F29" s="144"/>
    </row>
    <row r="30" spans="1:6" ht="15" customHeight="1" x14ac:dyDescent="0.2">
      <c r="A30" s="8" t="s">
        <v>57</v>
      </c>
      <c r="B30" s="163" t="s">
        <v>11</v>
      </c>
      <c r="C30" s="164"/>
      <c r="D30" s="144"/>
      <c r="E30" s="144"/>
      <c r="F30" s="144"/>
    </row>
    <row r="31" spans="1:6" ht="15" customHeight="1" x14ac:dyDescent="0.2">
      <c r="A31" s="8" t="s">
        <v>58</v>
      </c>
      <c r="B31" s="163" t="s">
        <v>12</v>
      </c>
      <c r="C31" s="164"/>
      <c r="D31" s="144"/>
      <c r="E31" s="144"/>
      <c r="F31" s="144"/>
    </row>
    <row r="32" spans="1:6" ht="15" customHeight="1" x14ac:dyDescent="0.2">
      <c r="A32" s="7" t="s">
        <v>59</v>
      </c>
      <c r="B32" s="165" t="s">
        <v>13</v>
      </c>
      <c r="C32" s="166"/>
      <c r="D32" s="145"/>
      <c r="E32" s="145"/>
      <c r="F32" s="145"/>
    </row>
    <row r="33" spans="1:6" ht="15" customHeight="1" x14ac:dyDescent="0.2">
      <c r="A33" s="7" t="s">
        <v>60</v>
      </c>
      <c r="B33" s="165" t="s">
        <v>14</v>
      </c>
      <c r="C33" s="166"/>
      <c r="D33" s="145"/>
      <c r="E33" s="145"/>
      <c r="F33" s="145"/>
    </row>
    <row r="34" spans="1:6" ht="15" customHeight="1" x14ac:dyDescent="0.2">
      <c r="A34" s="8" t="s">
        <v>61</v>
      </c>
      <c r="B34" s="163" t="s">
        <v>15</v>
      </c>
      <c r="C34" s="164"/>
      <c r="D34" s="144"/>
      <c r="E34" s="144"/>
      <c r="F34" s="144"/>
    </row>
    <row r="35" spans="1:6" ht="15" customHeight="1" x14ac:dyDescent="0.2">
      <c r="A35" s="8" t="s">
        <v>62</v>
      </c>
      <c r="B35" s="163" t="s">
        <v>10</v>
      </c>
      <c r="C35" s="164"/>
      <c r="D35" s="144"/>
      <c r="E35" s="144"/>
      <c r="F35" s="144"/>
    </row>
    <row r="36" spans="1:6" ht="15" customHeight="1" x14ac:dyDescent="0.2">
      <c r="A36" s="7" t="s">
        <v>63</v>
      </c>
      <c r="B36" s="165" t="s">
        <v>16</v>
      </c>
      <c r="C36" s="166"/>
      <c r="D36" s="145"/>
      <c r="E36" s="145"/>
      <c r="F36" s="145"/>
    </row>
    <row r="37" spans="1:6" ht="15" customHeight="1" x14ac:dyDescent="0.2">
      <c r="A37" s="8" t="s">
        <v>64</v>
      </c>
      <c r="B37" s="163" t="s">
        <v>17</v>
      </c>
      <c r="C37" s="164"/>
      <c r="D37" s="144"/>
      <c r="E37" s="144"/>
      <c r="F37" s="144"/>
    </row>
    <row r="38" spans="1:6" ht="15" customHeight="1" x14ac:dyDescent="0.2">
      <c r="A38" s="8" t="s">
        <v>65</v>
      </c>
      <c r="B38" s="163" t="s">
        <v>18</v>
      </c>
      <c r="C38" s="164"/>
      <c r="D38" s="144"/>
      <c r="E38" s="144"/>
      <c r="F38" s="144"/>
    </row>
    <row r="39" spans="1:6" ht="15" customHeight="1" x14ac:dyDescent="0.2">
      <c r="A39" s="6" t="s">
        <v>19</v>
      </c>
      <c r="B39" s="163" t="s">
        <v>19</v>
      </c>
      <c r="C39" s="164"/>
      <c r="D39" s="144" t="s">
        <v>19</v>
      </c>
      <c r="E39" s="144"/>
      <c r="F39" s="144"/>
    </row>
    <row r="40" spans="1:6" x14ac:dyDescent="0.2">
      <c r="A40" s="2"/>
      <c r="B40" s="2"/>
      <c r="D40" s="29"/>
    </row>
    <row r="41" spans="1:6" ht="15.75" hidden="1" x14ac:dyDescent="0.2">
      <c r="A41" s="151" t="s">
        <v>21</v>
      </c>
      <c r="B41" s="151"/>
      <c r="C41" s="151"/>
      <c r="D41" s="151"/>
    </row>
    <row r="42" spans="1:6" ht="27.75" hidden="1" customHeight="1" x14ac:dyDescent="0.2">
      <c r="A42" s="150" t="s">
        <v>22</v>
      </c>
      <c r="B42" s="150"/>
      <c r="C42" s="150"/>
      <c r="D42" s="150"/>
    </row>
    <row r="43" spans="1:6" ht="41.25" hidden="1" customHeight="1" x14ac:dyDescent="0.2">
      <c r="A43" s="150" t="s">
        <v>23</v>
      </c>
      <c r="B43" s="150"/>
      <c r="C43" s="150"/>
      <c r="D43" s="150"/>
    </row>
    <row r="44" spans="1:6" ht="39.75" hidden="1" customHeight="1" x14ac:dyDescent="0.2">
      <c r="A44" s="150" t="s">
        <v>24</v>
      </c>
      <c r="B44" s="150"/>
      <c r="C44" s="150"/>
      <c r="D44" s="150"/>
    </row>
    <row r="45" spans="1:6" ht="28.5" hidden="1" customHeight="1" x14ac:dyDescent="0.2">
      <c r="A45" s="150" t="s">
        <v>25</v>
      </c>
      <c r="B45" s="150"/>
      <c r="C45" s="150"/>
      <c r="D45" s="150"/>
    </row>
    <row r="46" spans="1:6" ht="42" hidden="1" customHeight="1" x14ac:dyDescent="0.2">
      <c r="A46" s="150" t="s">
        <v>26</v>
      </c>
      <c r="B46" s="150"/>
      <c r="C46" s="150"/>
      <c r="D46" s="150"/>
    </row>
    <row r="47" spans="1:6" ht="29.25" hidden="1" customHeight="1" x14ac:dyDescent="0.2">
      <c r="A47" s="150" t="s">
        <v>27</v>
      </c>
      <c r="B47" s="150"/>
      <c r="C47" s="150"/>
      <c r="D47" s="150"/>
    </row>
    <row r="48" spans="1:6" ht="54.75" hidden="1" customHeight="1" x14ac:dyDescent="0.2">
      <c r="A48" s="150" t="s">
        <v>28</v>
      </c>
      <c r="B48" s="150"/>
      <c r="C48" s="150"/>
      <c r="D48" s="150"/>
    </row>
    <row r="49" spans="1:4" ht="53.25" hidden="1" customHeight="1" x14ac:dyDescent="0.2">
      <c r="A49" s="150" t="s">
        <v>29</v>
      </c>
      <c r="B49" s="150"/>
      <c r="C49" s="150"/>
      <c r="D49" s="150"/>
    </row>
    <row r="50" spans="1:4" x14ac:dyDescent="0.2">
      <c r="A50" s="1"/>
      <c r="B50" s="1"/>
    </row>
  </sheetData>
  <mergeCells count="55">
    <mergeCell ref="B28:C28"/>
    <mergeCell ref="A21:D21"/>
    <mergeCell ref="A22:D22"/>
    <mergeCell ref="A24:A25"/>
    <mergeCell ref="B24:C25"/>
    <mergeCell ref="B26:C26"/>
    <mergeCell ref="B27:C27"/>
    <mergeCell ref="D28:F28"/>
    <mergeCell ref="A41:D41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D29:F29"/>
    <mergeCell ref="D30:F30"/>
    <mergeCell ref="D31:F31"/>
    <mergeCell ref="D32:F32"/>
    <mergeCell ref="A48:D48"/>
    <mergeCell ref="A49:D49"/>
    <mergeCell ref="A42:D42"/>
    <mergeCell ref="A43:D43"/>
    <mergeCell ref="A44:D44"/>
    <mergeCell ref="A45:D45"/>
    <mergeCell ref="A46:D46"/>
    <mergeCell ref="A47:D47"/>
    <mergeCell ref="D1:F1"/>
    <mergeCell ref="D2:F2"/>
    <mergeCell ref="C3:D3"/>
    <mergeCell ref="A7:F7"/>
    <mergeCell ref="A8:F8"/>
    <mergeCell ref="A9:F9"/>
    <mergeCell ref="A13:B13"/>
    <mergeCell ref="F14:F15"/>
    <mergeCell ref="A15:B15"/>
    <mergeCell ref="F16:F17"/>
    <mergeCell ref="A17:B17"/>
    <mergeCell ref="A18:B18"/>
    <mergeCell ref="C18:F18"/>
    <mergeCell ref="D24:F25"/>
    <mergeCell ref="D26:F26"/>
    <mergeCell ref="D27:F27"/>
    <mergeCell ref="D37:F37"/>
    <mergeCell ref="D38:F38"/>
    <mergeCell ref="D39:F39"/>
    <mergeCell ref="D33:F33"/>
    <mergeCell ref="D34:F34"/>
    <mergeCell ref="D35:F35"/>
    <mergeCell ref="D36:F36"/>
  </mergeCells>
  <hyperlinks>
    <hyperlink ref="A49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zoomScale="80" zoomScaleNormal="80" workbookViewId="0">
      <selection activeCell="G11" sqref="G11"/>
    </sheetView>
  </sheetViews>
  <sheetFormatPr defaultRowHeight="15" x14ac:dyDescent="0.25"/>
  <cols>
    <col min="1" max="1" width="19.85546875" style="21" customWidth="1"/>
    <col min="2" max="2" width="0.140625" style="21" customWidth="1"/>
    <col min="3" max="3" width="25.28515625" style="21" customWidth="1"/>
    <col min="4" max="4" width="11.140625" style="21" customWidth="1"/>
    <col min="5" max="5" width="17" style="21" customWidth="1"/>
    <col min="6" max="7" width="8.85546875" style="21" customWidth="1"/>
    <col min="8" max="13" width="14.140625" style="21" customWidth="1"/>
    <col min="14" max="15" width="14.140625" style="37" customWidth="1"/>
    <col min="16" max="19" width="14.140625" style="21" customWidth="1"/>
    <col min="20" max="16384" width="9.140625" style="21"/>
  </cols>
  <sheetData>
    <row r="1" spans="1:19" x14ac:dyDescent="0.25">
      <c r="A1" s="137" t="s">
        <v>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</row>
    <row r="2" spans="1:19" x14ac:dyDescent="0.25">
      <c r="A2" s="137" t="s">
        <v>31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x14ac:dyDescent="0.25">
      <c r="A3" s="22"/>
    </row>
    <row r="4" spans="1:19" s="23" customFormat="1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s="23" customFormat="1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s="23" customFormat="1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80" t="s">
        <v>36</v>
      </c>
      <c r="I6" s="80" t="s">
        <v>45</v>
      </c>
      <c r="J6" s="17" t="s">
        <v>36</v>
      </c>
      <c r="K6" s="80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21">
        <v>1</v>
      </c>
      <c r="B7" s="121"/>
      <c r="C7" s="80">
        <v>2</v>
      </c>
      <c r="D7" s="80">
        <v>3</v>
      </c>
      <c r="E7" s="80">
        <v>4</v>
      </c>
      <c r="F7" s="80">
        <v>5</v>
      </c>
      <c r="G7" s="80">
        <v>6</v>
      </c>
      <c r="H7" s="17">
        <v>7</v>
      </c>
      <c r="I7" s="80">
        <v>8</v>
      </c>
      <c r="J7" s="80">
        <v>9</v>
      </c>
      <c r="K7" s="80">
        <v>10</v>
      </c>
      <c r="L7" s="80">
        <v>11</v>
      </c>
      <c r="M7" s="80">
        <v>12</v>
      </c>
      <c r="N7" s="80">
        <v>13</v>
      </c>
      <c r="O7" s="80">
        <v>14</v>
      </c>
      <c r="P7" s="80">
        <v>15</v>
      </c>
      <c r="Q7" s="80">
        <v>16</v>
      </c>
      <c r="R7" s="80">
        <v>17</v>
      </c>
      <c r="S7" s="80">
        <v>18</v>
      </c>
    </row>
    <row r="8" spans="1:19" ht="45" customHeight="1" x14ac:dyDescent="0.25">
      <c r="A8" s="139" t="s">
        <v>68</v>
      </c>
      <c r="B8" s="140"/>
      <c r="C8" s="141"/>
      <c r="D8" s="83"/>
      <c r="E8" s="9" t="s">
        <v>110</v>
      </c>
      <c r="F8" s="9"/>
      <c r="G8" s="9"/>
      <c r="H8" s="9">
        <v>100</v>
      </c>
      <c r="I8" s="9">
        <v>100</v>
      </c>
      <c r="J8" s="9">
        <v>100</v>
      </c>
      <c r="K8" s="9">
        <v>100</v>
      </c>
      <c r="L8" s="9">
        <v>100</v>
      </c>
      <c r="M8" s="9"/>
      <c r="N8" s="10" t="s">
        <v>38</v>
      </c>
      <c r="O8" s="10" t="s">
        <v>38</v>
      </c>
      <c r="P8" s="11">
        <f>P9+P12+P15+P30+P18</f>
        <v>632675</v>
      </c>
      <c r="Q8" s="11"/>
      <c r="R8" s="11">
        <f>R9+R12+R15+R30+R18</f>
        <v>632675</v>
      </c>
      <c r="S8" s="11">
        <f>S9+S12+S15+S30+S18</f>
        <v>632675</v>
      </c>
    </row>
    <row r="9" spans="1:19" ht="38.25" customHeight="1" x14ac:dyDescent="0.25">
      <c r="A9" s="122" t="s">
        <v>153</v>
      </c>
      <c r="B9" s="139" t="s">
        <v>37</v>
      </c>
      <c r="C9" s="141"/>
      <c r="D9" s="83"/>
      <c r="E9" s="10" t="s">
        <v>38</v>
      </c>
      <c r="F9" s="9"/>
      <c r="G9" s="9"/>
      <c r="H9" s="9">
        <f>H11</f>
        <v>100</v>
      </c>
      <c r="I9" s="9">
        <f t="shared" ref="I9:L9" si="0">I11</f>
        <v>100</v>
      </c>
      <c r="J9" s="9">
        <f t="shared" si="0"/>
        <v>100</v>
      </c>
      <c r="K9" s="9">
        <f t="shared" si="0"/>
        <v>100</v>
      </c>
      <c r="L9" s="9">
        <f t="shared" si="0"/>
        <v>100</v>
      </c>
      <c r="M9" s="12" t="s">
        <v>38</v>
      </c>
      <c r="N9" s="10"/>
      <c r="O9" s="10"/>
      <c r="P9" s="11">
        <f>P11</f>
        <v>75600</v>
      </c>
      <c r="Q9" s="12" t="s">
        <v>38</v>
      </c>
      <c r="R9" s="11">
        <f>R11</f>
        <v>75600</v>
      </c>
      <c r="S9" s="11">
        <f>S11</f>
        <v>75600</v>
      </c>
    </row>
    <row r="10" spans="1:19" x14ac:dyDescent="0.25">
      <c r="A10" s="122"/>
      <c r="B10" s="122" t="s">
        <v>39</v>
      </c>
      <c r="C10" s="122"/>
      <c r="D10" s="81"/>
      <c r="E10" s="9"/>
      <c r="F10" s="9"/>
      <c r="G10" s="9"/>
      <c r="H10" s="10" t="s">
        <v>38</v>
      </c>
      <c r="I10" s="9"/>
      <c r="J10" s="12" t="s">
        <v>38</v>
      </c>
      <c r="K10" s="9"/>
      <c r="L10" s="10"/>
      <c r="M10" s="12" t="s">
        <v>38</v>
      </c>
      <c r="N10" s="10"/>
      <c r="O10" s="10"/>
      <c r="P10" s="12" t="s">
        <v>38</v>
      </c>
      <c r="Q10" s="12" t="s">
        <v>38</v>
      </c>
      <c r="R10" s="12" t="s">
        <v>38</v>
      </c>
      <c r="S10" s="12" t="s">
        <v>38</v>
      </c>
    </row>
    <row r="11" spans="1:19" ht="68.25" customHeight="1" x14ac:dyDescent="0.25">
      <c r="A11" s="122"/>
      <c r="B11" s="122" t="s">
        <v>169</v>
      </c>
      <c r="C11" s="122"/>
      <c r="D11" s="81"/>
      <c r="E11" s="9" t="s">
        <v>84</v>
      </c>
      <c r="F11" s="9" t="s">
        <v>99</v>
      </c>
      <c r="G11" s="78">
        <v>744</v>
      </c>
      <c r="H11" s="9">
        <v>100</v>
      </c>
      <c r="I11" s="9">
        <f>H11</f>
        <v>100</v>
      </c>
      <c r="J11" s="11">
        <f>R11/P11*100</f>
        <v>100</v>
      </c>
      <c r="K11" s="11">
        <f>J11</f>
        <v>100</v>
      </c>
      <c r="L11" s="11">
        <f>K11</f>
        <v>100</v>
      </c>
      <c r="M11" s="11"/>
      <c r="N11" s="10" t="s">
        <v>100</v>
      </c>
      <c r="O11" s="10" t="s">
        <v>100</v>
      </c>
      <c r="P11" s="11">
        <v>75600</v>
      </c>
      <c r="Q11" s="11"/>
      <c r="R11" s="11">
        <v>75600</v>
      </c>
      <c r="S11" s="11">
        <v>75600</v>
      </c>
    </row>
    <row r="12" spans="1:19" ht="38.25" customHeight="1" x14ac:dyDescent="0.25">
      <c r="A12" s="122" t="s">
        <v>139</v>
      </c>
      <c r="B12" s="122" t="s">
        <v>37</v>
      </c>
      <c r="C12" s="122"/>
      <c r="D12" s="81"/>
      <c r="E12" s="10" t="s">
        <v>38</v>
      </c>
      <c r="F12" s="9"/>
      <c r="G12" s="9"/>
      <c r="H12" s="9">
        <f>H14</f>
        <v>100</v>
      </c>
      <c r="I12" s="9">
        <f t="shared" ref="I12:L12" si="1">I14</f>
        <v>100</v>
      </c>
      <c r="J12" s="9">
        <f t="shared" si="1"/>
        <v>100</v>
      </c>
      <c r="K12" s="9">
        <f t="shared" si="1"/>
        <v>100</v>
      </c>
      <c r="L12" s="9">
        <f t="shared" si="1"/>
        <v>100</v>
      </c>
      <c r="M12" s="12" t="s">
        <v>38</v>
      </c>
      <c r="N12" s="10"/>
      <c r="O12" s="10"/>
      <c r="P12" s="11">
        <f>P14</f>
        <v>134000</v>
      </c>
      <c r="Q12" s="12" t="s">
        <v>38</v>
      </c>
      <c r="R12" s="11">
        <f>R14</f>
        <v>134000</v>
      </c>
      <c r="S12" s="11">
        <f>S14</f>
        <v>134000</v>
      </c>
    </row>
    <row r="13" spans="1:19" x14ac:dyDescent="0.25">
      <c r="A13" s="122"/>
      <c r="B13" s="122" t="s">
        <v>39</v>
      </c>
      <c r="C13" s="122"/>
      <c r="D13" s="81"/>
      <c r="E13" s="9"/>
      <c r="F13" s="9"/>
      <c r="G13" s="9"/>
      <c r="H13" s="10" t="s">
        <v>38</v>
      </c>
      <c r="I13" s="9"/>
      <c r="J13" s="12" t="s">
        <v>38</v>
      </c>
      <c r="K13" s="9"/>
      <c r="L13" s="10"/>
      <c r="M13" s="12" t="s">
        <v>38</v>
      </c>
      <c r="N13" s="10"/>
      <c r="O13" s="10"/>
      <c r="P13" s="12" t="s">
        <v>38</v>
      </c>
      <c r="Q13" s="12" t="s">
        <v>38</v>
      </c>
      <c r="R13" s="12" t="s">
        <v>38</v>
      </c>
      <c r="S13" s="12" t="s">
        <v>38</v>
      </c>
    </row>
    <row r="14" spans="1:19" ht="73.5" customHeight="1" x14ac:dyDescent="0.25">
      <c r="A14" s="122"/>
      <c r="B14" s="122" t="s">
        <v>169</v>
      </c>
      <c r="C14" s="122"/>
      <c r="D14" s="81"/>
      <c r="E14" s="9" t="s">
        <v>84</v>
      </c>
      <c r="F14" s="9" t="s">
        <v>99</v>
      </c>
      <c r="G14" s="78">
        <v>744</v>
      </c>
      <c r="H14" s="9">
        <v>100</v>
      </c>
      <c r="I14" s="9">
        <f>H14</f>
        <v>100</v>
      </c>
      <c r="J14" s="11">
        <f>R14/P14*100</f>
        <v>100</v>
      </c>
      <c r="K14" s="11">
        <f>J14</f>
        <v>100</v>
      </c>
      <c r="L14" s="11">
        <f>K14</f>
        <v>100</v>
      </c>
      <c r="M14" s="11"/>
      <c r="N14" s="10" t="s">
        <v>100</v>
      </c>
      <c r="O14" s="10" t="s">
        <v>100</v>
      </c>
      <c r="P14" s="11">
        <v>134000</v>
      </c>
      <c r="Q14" s="11"/>
      <c r="R14" s="11">
        <v>134000</v>
      </c>
      <c r="S14" s="11">
        <v>134000</v>
      </c>
    </row>
    <row r="15" spans="1:19" ht="34.5" customHeight="1" x14ac:dyDescent="0.25">
      <c r="A15" s="122" t="s">
        <v>148</v>
      </c>
      <c r="B15" s="139" t="s">
        <v>37</v>
      </c>
      <c r="C15" s="141"/>
      <c r="D15" s="83"/>
      <c r="E15" s="10" t="s">
        <v>38</v>
      </c>
      <c r="F15" s="9"/>
      <c r="G15" s="9"/>
      <c r="H15" s="9">
        <f>H17</f>
        <v>100</v>
      </c>
      <c r="I15" s="9">
        <f t="shared" ref="I15:L15" si="2">I17</f>
        <v>100</v>
      </c>
      <c r="J15" s="9">
        <f t="shared" si="2"/>
        <v>100</v>
      </c>
      <c r="K15" s="9">
        <f t="shared" si="2"/>
        <v>100</v>
      </c>
      <c r="L15" s="9">
        <f t="shared" si="2"/>
        <v>100</v>
      </c>
      <c r="M15" s="12" t="s">
        <v>38</v>
      </c>
      <c r="N15" s="10"/>
      <c r="O15" s="10"/>
      <c r="P15" s="11">
        <f>P17</f>
        <v>150000</v>
      </c>
      <c r="Q15" s="12" t="s">
        <v>38</v>
      </c>
      <c r="R15" s="11">
        <f>R17</f>
        <v>150000</v>
      </c>
      <c r="S15" s="11">
        <f>S17</f>
        <v>150000</v>
      </c>
    </row>
    <row r="16" spans="1:19" ht="18" customHeight="1" x14ac:dyDescent="0.25">
      <c r="A16" s="122"/>
      <c r="B16" s="122" t="s">
        <v>39</v>
      </c>
      <c r="C16" s="122"/>
      <c r="D16" s="81"/>
      <c r="E16" s="9"/>
      <c r="F16" s="9"/>
      <c r="G16" s="9"/>
      <c r="H16" s="10" t="s">
        <v>38</v>
      </c>
      <c r="I16" s="9"/>
      <c r="J16" s="12" t="s">
        <v>38</v>
      </c>
      <c r="K16" s="9"/>
      <c r="L16" s="10"/>
      <c r="M16" s="12" t="s">
        <v>38</v>
      </c>
      <c r="N16" s="10"/>
      <c r="O16" s="10"/>
      <c r="P16" s="12" t="s">
        <v>38</v>
      </c>
      <c r="Q16" s="12" t="s">
        <v>38</v>
      </c>
      <c r="R16" s="12" t="s">
        <v>38</v>
      </c>
      <c r="S16" s="12" t="s">
        <v>38</v>
      </c>
    </row>
    <row r="17" spans="1:19" ht="79.5" customHeight="1" x14ac:dyDescent="0.25">
      <c r="A17" s="122"/>
      <c r="B17" s="122" t="s">
        <v>169</v>
      </c>
      <c r="C17" s="122"/>
      <c r="D17" s="81"/>
      <c r="E17" s="9" t="s">
        <v>84</v>
      </c>
      <c r="F17" s="9" t="s">
        <v>99</v>
      </c>
      <c r="G17" s="78">
        <v>744</v>
      </c>
      <c r="H17" s="9">
        <v>100</v>
      </c>
      <c r="I17" s="9">
        <f>H17</f>
        <v>100</v>
      </c>
      <c r="J17" s="11">
        <f>R17/P17*100</f>
        <v>100</v>
      </c>
      <c r="K17" s="11">
        <f>J17</f>
        <v>100</v>
      </c>
      <c r="L17" s="11">
        <f>K17</f>
        <v>100</v>
      </c>
      <c r="M17" s="11"/>
      <c r="N17" s="10" t="s">
        <v>100</v>
      </c>
      <c r="O17" s="10" t="s">
        <v>100</v>
      </c>
      <c r="P17" s="11">
        <v>150000</v>
      </c>
      <c r="Q17" s="11"/>
      <c r="R17" s="11">
        <v>150000</v>
      </c>
      <c r="S17" s="11">
        <v>150000</v>
      </c>
    </row>
    <row r="18" spans="1:19" ht="35.25" customHeight="1" x14ac:dyDescent="0.25">
      <c r="A18" s="122" t="s">
        <v>143</v>
      </c>
      <c r="B18" s="139" t="s">
        <v>37</v>
      </c>
      <c r="C18" s="141"/>
      <c r="D18" s="83"/>
      <c r="E18" s="10" t="s">
        <v>38</v>
      </c>
      <c r="F18" s="9"/>
      <c r="G18" s="9"/>
      <c r="H18" s="9">
        <f>H20</f>
        <v>100</v>
      </c>
      <c r="I18" s="9">
        <f t="shared" ref="I18:L18" si="3">I20</f>
        <v>100</v>
      </c>
      <c r="J18" s="9">
        <f t="shared" si="3"/>
        <v>100</v>
      </c>
      <c r="K18" s="9">
        <f t="shared" si="3"/>
        <v>100</v>
      </c>
      <c r="L18" s="9">
        <f t="shared" si="3"/>
        <v>100</v>
      </c>
      <c r="M18" s="12" t="s">
        <v>38</v>
      </c>
      <c r="N18" s="10"/>
      <c r="O18" s="10"/>
      <c r="P18" s="11">
        <f>P20</f>
        <v>177000</v>
      </c>
      <c r="Q18" s="12" t="s">
        <v>38</v>
      </c>
      <c r="R18" s="11">
        <f>R20</f>
        <v>177000</v>
      </c>
      <c r="S18" s="11">
        <f>S20</f>
        <v>177000</v>
      </c>
    </row>
    <row r="19" spans="1:19" ht="15" customHeight="1" x14ac:dyDescent="0.25">
      <c r="A19" s="122"/>
      <c r="B19" s="122" t="s">
        <v>39</v>
      </c>
      <c r="C19" s="122"/>
      <c r="D19" s="81"/>
      <c r="E19" s="9"/>
      <c r="F19" s="9"/>
      <c r="G19" s="9"/>
      <c r="H19" s="10" t="s">
        <v>38</v>
      </c>
      <c r="I19" s="9"/>
      <c r="J19" s="12" t="s">
        <v>38</v>
      </c>
      <c r="K19" s="9"/>
      <c r="L19" s="10"/>
      <c r="M19" s="12" t="s">
        <v>38</v>
      </c>
      <c r="N19" s="10"/>
      <c r="O19" s="10"/>
      <c r="P19" s="12" t="s">
        <v>38</v>
      </c>
      <c r="Q19" s="12" t="s">
        <v>38</v>
      </c>
      <c r="R19" s="12" t="s">
        <v>38</v>
      </c>
      <c r="S19" s="12" t="s">
        <v>38</v>
      </c>
    </row>
    <row r="20" spans="1:19" ht="71.25" customHeight="1" x14ac:dyDescent="0.25">
      <c r="A20" s="122"/>
      <c r="B20" s="122" t="s">
        <v>169</v>
      </c>
      <c r="C20" s="122"/>
      <c r="D20" s="81"/>
      <c r="E20" s="9" t="s">
        <v>84</v>
      </c>
      <c r="F20" s="9" t="s">
        <v>99</v>
      </c>
      <c r="G20" s="78">
        <v>744</v>
      </c>
      <c r="H20" s="9">
        <v>100</v>
      </c>
      <c r="I20" s="9">
        <f>H20</f>
        <v>100</v>
      </c>
      <c r="J20" s="11">
        <f>R20/P20*100</f>
        <v>100</v>
      </c>
      <c r="K20" s="11">
        <f>J20</f>
        <v>100</v>
      </c>
      <c r="L20" s="11">
        <f>K20</f>
        <v>100</v>
      </c>
      <c r="M20" s="11"/>
      <c r="N20" s="10" t="s">
        <v>100</v>
      </c>
      <c r="O20" s="10" t="s">
        <v>100</v>
      </c>
      <c r="P20" s="11">
        <v>177000</v>
      </c>
      <c r="Q20" s="11"/>
      <c r="R20" s="11">
        <f>P20</f>
        <v>177000</v>
      </c>
      <c r="S20" s="11">
        <f>R20</f>
        <v>177000</v>
      </c>
    </row>
    <row r="21" spans="1:19" ht="36.75" hidden="1" customHeight="1" x14ac:dyDescent="0.25">
      <c r="A21" s="122" t="s">
        <v>137</v>
      </c>
      <c r="B21" s="139" t="s">
        <v>37</v>
      </c>
      <c r="C21" s="141"/>
      <c r="D21" s="83"/>
      <c r="E21" s="10" t="s">
        <v>38</v>
      </c>
      <c r="F21" s="9"/>
      <c r="G21" s="9"/>
      <c r="H21" s="9"/>
      <c r="I21" s="9"/>
      <c r="J21" s="11"/>
      <c r="K21" s="9"/>
      <c r="L21" s="10"/>
      <c r="M21" s="82"/>
      <c r="N21" s="10"/>
      <c r="O21" s="10"/>
      <c r="P21" s="11"/>
      <c r="Q21" s="12" t="s">
        <v>38</v>
      </c>
      <c r="R21" s="11"/>
      <c r="S21" s="11"/>
    </row>
    <row r="22" spans="1:19" ht="18.75" hidden="1" customHeight="1" x14ac:dyDescent="0.25">
      <c r="A22" s="122"/>
      <c r="B22" s="122" t="s">
        <v>39</v>
      </c>
      <c r="C22" s="122"/>
      <c r="D22" s="81"/>
      <c r="E22" s="9"/>
      <c r="F22" s="9"/>
      <c r="G22" s="9"/>
      <c r="H22" s="10" t="s">
        <v>38</v>
      </c>
      <c r="I22" s="9"/>
      <c r="J22" s="12" t="s">
        <v>38</v>
      </c>
      <c r="K22" s="9"/>
      <c r="L22" s="10"/>
      <c r="M22" s="82"/>
      <c r="N22" s="10"/>
      <c r="O22" s="10"/>
      <c r="P22" s="12" t="s">
        <v>38</v>
      </c>
      <c r="Q22" s="12" t="s">
        <v>38</v>
      </c>
      <c r="R22" s="12" t="s">
        <v>38</v>
      </c>
      <c r="S22" s="12" t="s">
        <v>38</v>
      </c>
    </row>
    <row r="23" spans="1:19" ht="15" hidden="1" customHeight="1" x14ac:dyDescent="0.25">
      <c r="A23" s="122"/>
      <c r="B23" s="122"/>
      <c r="C23" s="122"/>
      <c r="D23" s="81"/>
      <c r="E23" s="9"/>
      <c r="F23" s="9"/>
      <c r="G23" s="9"/>
      <c r="H23" s="9"/>
      <c r="I23" s="9"/>
      <c r="J23" s="11"/>
      <c r="K23" s="9"/>
      <c r="L23" s="9"/>
      <c r="M23" s="9"/>
      <c r="N23" s="10"/>
      <c r="O23" s="10"/>
      <c r="P23" s="11"/>
      <c r="Q23" s="11"/>
      <c r="R23" s="11"/>
      <c r="S23" s="11"/>
    </row>
    <row r="24" spans="1:19" ht="33.75" hidden="1" customHeight="1" x14ac:dyDescent="0.25">
      <c r="A24" s="122" t="s">
        <v>149</v>
      </c>
      <c r="B24" s="139" t="s">
        <v>37</v>
      </c>
      <c r="C24" s="141"/>
      <c r="D24" s="83"/>
      <c r="E24" s="10" t="s">
        <v>38</v>
      </c>
      <c r="F24" s="9"/>
      <c r="G24" s="9"/>
      <c r="H24" s="9"/>
      <c r="I24" s="9"/>
      <c r="J24" s="11"/>
      <c r="K24" s="9"/>
      <c r="L24" s="10"/>
      <c r="M24" s="82"/>
      <c r="N24" s="10"/>
      <c r="O24" s="10"/>
      <c r="P24" s="11"/>
      <c r="Q24" s="12" t="s">
        <v>38</v>
      </c>
      <c r="R24" s="11"/>
      <c r="S24" s="11"/>
    </row>
    <row r="25" spans="1:19" ht="18" hidden="1" customHeight="1" x14ac:dyDescent="0.25">
      <c r="A25" s="122"/>
      <c r="B25" s="122" t="s">
        <v>39</v>
      </c>
      <c r="C25" s="122"/>
      <c r="D25" s="81"/>
      <c r="E25" s="9"/>
      <c r="F25" s="9"/>
      <c r="G25" s="9"/>
      <c r="H25" s="10" t="s">
        <v>38</v>
      </c>
      <c r="I25" s="9"/>
      <c r="J25" s="12" t="s">
        <v>38</v>
      </c>
      <c r="K25" s="9"/>
      <c r="L25" s="10"/>
      <c r="M25" s="82"/>
      <c r="N25" s="10"/>
      <c r="O25" s="10"/>
      <c r="P25" s="12" t="s">
        <v>38</v>
      </c>
      <c r="Q25" s="12" t="s">
        <v>38</v>
      </c>
      <c r="R25" s="12" t="s">
        <v>38</v>
      </c>
      <c r="S25" s="12" t="s">
        <v>38</v>
      </c>
    </row>
    <row r="26" spans="1:19" ht="15" hidden="1" customHeight="1" x14ac:dyDescent="0.25">
      <c r="A26" s="122"/>
      <c r="B26" s="122"/>
      <c r="C26" s="122"/>
      <c r="D26" s="81"/>
      <c r="E26" s="9"/>
      <c r="F26" s="9"/>
      <c r="G26" s="9"/>
      <c r="H26" s="9"/>
      <c r="I26" s="9"/>
      <c r="J26" s="11"/>
      <c r="K26" s="9"/>
      <c r="L26" s="9"/>
      <c r="M26" s="9"/>
      <c r="N26" s="10"/>
      <c r="O26" s="10"/>
      <c r="P26" s="11"/>
      <c r="Q26" s="11"/>
      <c r="R26" s="11"/>
      <c r="S26" s="11"/>
    </row>
    <row r="27" spans="1:19" ht="31.5" hidden="1" customHeight="1" x14ac:dyDescent="0.25">
      <c r="A27" s="122" t="s">
        <v>150</v>
      </c>
      <c r="B27" s="139" t="s">
        <v>37</v>
      </c>
      <c r="C27" s="141"/>
      <c r="D27" s="83"/>
      <c r="E27" s="10" t="s">
        <v>38</v>
      </c>
      <c r="F27" s="9"/>
      <c r="G27" s="9"/>
      <c r="H27" s="9"/>
      <c r="I27" s="9"/>
      <c r="J27" s="11"/>
      <c r="K27" s="9"/>
      <c r="L27" s="10"/>
      <c r="M27" s="82"/>
      <c r="N27" s="10"/>
      <c r="O27" s="10"/>
      <c r="P27" s="11"/>
      <c r="Q27" s="12" t="s">
        <v>38</v>
      </c>
      <c r="R27" s="11"/>
      <c r="S27" s="11"/>
    </row>
    <row r="28" spans="1:19" ht="18.75" hidden="1" customHeight="1" x14ac:dyDescent="0.25">
      <c r="A28" s="122"/>
      <c r="B28" s="122" t="s">
        <v>39</v>
      </c>
      <c r="C28" s="122"/>
      <c r="D28" s="81"/>
      <c r="E28" s="9"/>
      <c r="F28" s="9"/>
      <c r="G28" s="9"/>
      <c r="H28" s="10" t="s">
        <v>38</v>
      </c>
      <c r="I28" s="9"/>
      <c r="J28" s="12" t="s">
        <v>38</v>
      </c>
      <c r="K28" s="9"/>
      <c r="L28" s="10"/>
      <c r="M28" s="82"/>
      <c r="N28" s="10"/>
      <c r="O28" s="10"/>
      <c r="P28" s="12" t="s">
        <v>38</v>
      </c>
      <c r="Q28" s="12" t="s">
        <v>38</v>
      </c>
      <c r="R28" s="12" t="s">
        <v>38</v>
      </c>
      <c r="S28" s="12" t="s">
        <v>38</v>
      </c>
    </row>
    <row r="29" spans="1:19" ht="39" hidden="1" customHeight="1" x14ac:dyDescent="0.25">
      <c r="A29" s="122"/>
      <c r="B29" s="122"/>
      <c r="C29" s="122"/>
      <c r="D29" s="81"/>
      <c r="E29" s="9"/>
      <c r="F29" s="9"/>
      <c r="G29" s="9"/>
      <c r="H29" s="9"/>
      <c r="I29" s="9"/>
      <c r="J29" s="11"/>
      <c r="K29" s="9"/>
      <c r="L29" s="9"/>
      <c r="M29" s="9"/>
      <c r="N29" s="10"/>
      <c r="O29" s="10"/>
      <c r="P29" s="11"/>
      <c r="Q29" s="11"/>
      <c r="R29" s="11"/>
      <c r="S29" s="11"/>
    </row>
    <row r="30" spans="1:19" ht="37.5" customHeight="1" x14ac:dyDescent="0.25">
      <c r="A30" s="122" t="s">
        <v>151</v>
      </c>
      <c r="B30" s="139" t="s">
        <v>37</v>
      </c>
      <c r="C30" s="141"/>
      <c r="D30" s="83"/>
      <c r="E30" s="10" t="s">
        <v>38</v>
      </c>
      <c r="F30" s="9"/>
      <c r="G30" s="9"/>
      <c r="H30" s="9">
        <f>H32</f>
        <v>100</v>
      </c>
      <c r="I30" s="9">
        <f t="shared" ref="I30:L30" si="4">I32</f>
        <v>100</v>
      </c>
      <c r="J30" s="9">
        <f t="shared" si="4"/>
        <v>100</v>
      </c>
      <c r="K30" s="9">
        <f t="shared" si="4"/>
        <v>100</v>
      </c>
      <c r="L30" s="9">
        <f t="shared" si="4"/>
        <v>100</v>
      </c>
      <c r="M30" s="12" t="s">
        <v>38</v>
      </c>
      <c r="N30" s="10"/>
      <c r="O30" s="10"/>
      <c r="P30" s="11">
        <f>P32</f>
        <v>96075</v>
      </c>
      <c r="Q30" s="12" t="s">
        <v>38</v>
      </c>
      <c r="R30" s="11">
        <f>R32</f>
        <v>96075</v>
      </c>
      <c r="S30" s="11">
        <f>S32</f>
        <v>96075</v>
      </c>
    </row>
    <row r="31" spans="1:19" ht="18" customHeight="1" x14ac:dyDescent="0.25">
      <c r="A31" s="122"/>
      <c r="B31" s="122" t="s">
        <v>39</v>
      </c>
      <c r="C31" s="122"/>
      <c r="D31" s="81"/>
      <c r="E31" s="9"/>
      <c r="F31" s="9"/>
      <c r="G31" s="9"/>
      <c r="H31" s="10" t="s">
        <v>38</v>
      </c>
      <c r="I31" s="9"/>
      <c r="J31" s="12" t="s">
        <v>38</v>
      </c>
      <c r="K31" s="9"/>
      <c r="L31" s="10"/>
      <c r="M31" s="12" t="s">
        <v>38</v>
      </c>
      <c r="N31" s="10"/>
      <c r="O31" s="10"/>
      <c r="P31" s="12" t="s">
        <v>38</v>
      </c>
      <c r="Q31" s="12" t="s">
        <v>38</v>
      </c>
      <c r="R31" s="12" t="s">
        <v>38</v>
      </c>
      <c r="S31" s="12" t="s">
        <v>38</v>
      </c>
    </row>
    <row r="32" spans="1:19" ht="78" customHeight="1" x14ac:dyDescent="0.25">
      <c r="A32" s="122"/>
      <c r="B32" s="122" t="s">
        <v>169</v>
      </c>
      <c r="C32" s="122"/>
      <c r="D32" s="81"/>
      <c r="E32" s="9" t="s">
        <v>84</v>
      </c>
      <c r="F32" s="9" t="s">
        <v>99</v>
      </c>
      <c r="G32" s="78">
        <v>744</v>
      </c>
      <c r="H32" s="9">
        <v>100</v>
      </c>
      <c r="I32" s="9">
        <f>H32</f>
        <v>100</v>
      </c>
      <c r="J32" s="11">
        <f>R32/P32*100</f>
        <v>100</v>
      </c>
      <c r="K32" s="11">
        <f>J32</f>
        <v>100</v>
      </c>
      <c r="L32" s="11">
        <f>K32</f>
        <v>100</v>
      </c>
      <c r="M32" s="11"/>
      <c r="N32" s="10" t="s">
        <v>100</v>
      </c>
      <c r="O32" s="10" t="s">
        <v>100</v>
      </c>
      <c r="P32" s="11">
        <v>96075</v>
      </c>
      <c r="Q32" s="11"/>
      <c r="R32" s="11">
        <v>96075</v>
      </c>
      <c r="S32" s="11">
        <v>96075</v>
      </c>
    </row>
    <row r="33" spans="1:19" x14ac:dyDescent="0.25">
      <c r="A33" s="27"/>
    </row>
    <row r="34" spans="1:19" hidden="1" x14ac:dyDescent="0.25">
      <c r="A34" s="27" t="s">
        <v>168</v>
      </c>
      <c r="H34" s="142"/>
      <c r="I34" s="142"/>
    </row>
    <row r="35" spans="1:19" hidden="1" x14ac:dyDescent="0.25">
      <c r="A35" s="28" t="s">
        <v>89</v>
      </c>
    </row>
    <row r="36" spans="1:19" hidden="1" x14ac:dyDescent="0.25">
      <c r="A36" s="27" t="s">
        <v>192</v>
      </c>
    </row>
    <row r="37" spans="1:19" hidden="1" x14ac:dyDescent="0.25">
      <c r="A37" s="27"/>
    </row>
    <row r="38" spans="1:19" hidden="1" x14ac:dyDescent="0.25">
      <c r="A38" s="27" t="s">
        <v>20</v>
      </c>
    </row>
    <row r="39" spans="1:19" hidden="1" x14ac:dyDescent="0.25"/>
    <row r="40" spans="1:19" ht="18" hidden="1" x14ac:dyDescent="0.25">
      <c r="A40" s="143" t="s">
        <v>40</v>
      </c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</row>
    <row r="41" spans="1:19" ht="6" hidden="1" customHeight="1" x14ac:dyDescent="0.25"/>
    <row r="42" spans="1:19" hidden="1" x14ac:dyDescent="0.25">
      <c r="A42" s="136" t="s">
        <v>41</v>
      </c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</row>
    <row r="43" spans="1:19" hidden="1" x14ac:dyDescent="0.25">
      <c r="A43" s="136" t="s">
        <v>42</v>
      </c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</row>
    <row r="44" spans="1:19" ht="15.75" hidden="1" customHeight="1" x14ac:dyDescent="0.25">
      <c r="A44" s="136" t="s">
        <v>43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</row>
    <row r="45" spans="1:19" ht="15" hidden="1" customHeight="1" x14ac:dyDescent="0.25">
      <c r="A45" s="136" t="s">
        <v>67</v>
      </c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</row>
    <row r="46" spans="1:19" hidden="1" x14ac:dyDescent="0.25"/>
    <row r="47" spans="1:19" hidden="1" x14ac:dyDescent="0.25"/>
  </sheetData>
  <mergeCells count="61"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P5:P6"/>
    <mergeCell ref="A9:A11"/>
    <mergeCell ref="B9:C9"/>
    <mergeCell ref="B10:C10"/>
    <mergeCell ref="B11:C11"/>
    <mergeCell ref="H5:I5"/>
    <mergeCell ref="A7:B7"/>
    <mergeCell ref="A8:C8"/>
    <mergeCell ref="A12:A14"/>
    <mergeCell ref="B12:C12"/>
    <mergeCell ref="B13:C13"/>
    <mergeCell ref="B14:C14"/>
    <mergeCell ref="O5:O6"/>
    <mergeCell ref="D4:D6"/>
    <mergeCell ref="F4:G5"/>
    <mergeCell ref="M5:M6"/>
    <mergeCell ref="H4:M4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43:S43"/>
    <mergeCell ref="A44:S44"/>
    <mergeCell ref="A45:S45"/>
    <mergeCell ref="H34:I34"/>
    <mergeCell ref="A40:S40"/>
    <mergeCell ref="A42:S42"/>
  </mergeCells>
  <pageMargins left="0.16" right="0.17" top="0.36" bottom="0.37" header="0.31496062992125984" footer="0.31496062992125984"/>
  <pageSetup paperSize="9" scale="6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zoomScale="110" zoomScaleNormal="110" workbookViewId="0">
      <selection sqref="A1:XFD18"/>
    </sheetView>
  </sheetViews>
  <sheetFormatPr defaultRowHeight="12.75" x14ac:dyDescent="0.2"/>
  <cols>
    <col min="1" max="1" width="8.28515625" style="4" customWidth="1"/>
    <col min="2" max="2" width="16.85546875" style="4" customWidth="1"/>
    <col min="3" max="3" width="49.28515625" style="4" customWidth="1"/>
    <col min="4" max="4" width="7" style="4" customWidth="1"/>
    <col min="5" max="16384" width="9.140625" style="4"/>
  </cols>
  <sheetData>
    <row r="1" spans="1:6" s="29" customFormat="1" x14ac:dyDescent="0.2">
      <c r="D1" s="100" t="s">
        <v>195</v>
      </c>
      <c r="E1" s="100"/>
      <c r="F1" s="100"/>
    </row>
    <row r="2" spans="1:6" s="29" customFormat="1" ht="56.25" customHeight="1" x14ac:dyDescent="0.2">
      <c r="D2" s="101" t="s">
        <v>196</v>
      </c>
      <c r="E2" s="101"/>
      <c r="F2" s="101"/>
    </row>
    <row r="3" spans="1:6" s="29" customFormat="1" x14ac:dyDescent="0.2">
      <c r="C3" s="102"/>
      <c r="D3" s="102"/>
    </row>
    <row r="4" spans="1:6" s="29" customFormat="1" x14ac:dyDescent="0.2">
      <c r="D4" s="30"/>
    </row>
    <row r="5" spans="1:6" s="29" customFormat="1" x14ac:dyDescent="0.2">
      <c r="D5" s="30"/>
    </row>
    <row r="6" spans="1:6" s="29" customFormat="1" x14ac:dyDescent="0.2">
      <c r="D6" s="30"/>
    </row>
    <row r="7" spans="1:6" x14ac:dyDescent="0.2">
      <c r="A7" s="111" t="s">
        <v>197</v>
      </c>
      <c r="B7" s="111"/>
      <c r="C7" s="111"/>
      <c r="D7" s="111"/>
      <c r="E7" s="111"/>
      <c r="F7" s="111"/>
    </row>
    <row r="8" spans="1:6" x14ac:dyDescent="0.2">
      <c r="A8" s="111" t="s">
        <v>1</v>
      </c>
      <c r="B8" s="111"/>
      <c r="C8" s="111"/>
      <c r="D8" s="111"/>
      <c r="E8" s="111"/>
      <c r="F8" s="111"/>
    </row>
    <row r="9" spans="1:6" x14ac:dyDescent="0.2">
      <c r="A9" s="111"/>
      <c r="B9" s="111"/>
      <c r="C9" s="111"/>
      <c r="D9" s="111"/>
      <c r="E9" s="111"/>
      <c r="F9" s="111"/>
    </row>
    <row r="10" spans="1:6" x14ac:dyDescent="0.2">
      <c r="A10" s="84"/>
      <c r="B10" s="84"/>
      <c r="C10" s="56" t="s">
        <v>198</v>
      </c>
      <c r="D10" s="56"/>
      <c r="E10" s="56"/>
      <c r="F10" s="57" t="s">
        <v>199</v>
      </c>
    </row>
    <row r="11" spans="1:6" x14ac:dyDescent="0.2">
      <c r="A11" s="84"/>
      <c r="B11" s="84"/>
      <c r="C11" s="58" t="s">
        <v>210</v>
      </c>
      <c r="E11" s="59" t="s">
        <v>200</v>
      </c>
      <c r="F11" s="60">
        <v>46052</v>
      </c>
    </row>
    <row r="12" spans="1:6" x14ac:dyDescent="0.2">
      <c r="A12" s="84"/>
      <c r="B12" s="84"/>
      <c r="E12" s="59" t="s">
        <v>201</v>
      </c>
      <c r="F12" s="60">
        <v>46070</v>
      </c>
    </row>
    <row r="13" spans="1:6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x14ac:dyDescent="0.2">
      <c r="A14" s="84"/>
      <c r="B14" s="84"/>
      <c r="E14" s="59"/>
      <c r="F14" s="114" t="s">
        <v>216</v>
      </c>
    </row>
    <row r="15" spans="1:6" ht="36.75" customHeight="1" x14ac:dyDescent="0.2">
      <c r="A15" s="112" t="s">
        <v>206</v>
      </c>
      <c r="B15" s="112"/>
      <c r="C15" s="64" t="s">
        <v>218</v>
      </c>
      <c r="E15" s="59" t="s">
        <v>208</v>
      </c>
      <c r="F15" s="115"/>
    </row>
    <row r="16" spans="1:6" ht="19.5" customHeight="1" x14ac:dyDescent="0.2">
      <c r="A16" s="84"/>
      <c r="B16" s="84"/>
      <c r="E16" s="59"/>
      <c r="F16" s="116" t="s">
        <v>222</v>
      </c>
    </row>
    <row r="17" spans="1:6" ht="52.5" customHeight="1" x14ac:dyDescent="0.2">
      <c r="A17" s="111" t="s">
        <v>3</v>
      </c>
      <c r="B17" s="111"/>
      <c r="C17" s="65" t="s">
        <v>112</v>
      </c>
      <c r="D17" s="66"/>
      <c r="E17" s="66" t="s">
        <v>209</v>
      </c>
      <c r="F17" s="117"/>
    </row>
    <row r="18" spans="1:6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x14ac:dyDescent="0.2">
      <c r="A19" s="1"/>
      <c r="B19" s="1"/>
    </row>
    <row r="20" spans="1:6" x14ac:dyDescent="0.2">
      <c r="A20" s="1"/>
      <c r="B20" s="1"/>
    </row>
    <row r="21" spans="1:6" x14ac:dyDescent="0.2">
      <c r="A21" s="147" t="s">
        <v>4</v>
      </c>
      <c r="B21" s="147"/>
      <c r="C21" s="147"/>
      <c r="D21" s="147"/>
    </row>
    <row r="22" spans="1:6" x14ac:dyDescent="0.2">
      <c r="A22" s="147" t="s">
        <v>5</v>
      </c>
      <c r="B22" s="147"/>
      <c r="C22" s="147"/>
      <c r="D22" s="147"/>
    </row>
    <row r="23" spans="1:6" x14ac:dyDescent="0.2">
      <c r="A23" s="1"/>
      <c r="B23" s="1"/>
    </row>
    <row r="24" spans="1:6" ht="15" customHeight="1" x14ac:dyDescent="0.2">
      <c r="A24" s="167" t="s">
        <v>66</v>
      </c>
      <c r="B24" s="169" t="s">
        <v>6</v>
      </c>
      <c r="C24" s="170"/>
      <c r="D24" s="144" t="s">
        <v>51</v>
      </c>
      <c r="E24" s="144"/>
      <c r="F24" s="144"/>
    </row>
    <row r="25" spans="1:6" x14ac:dyDescent="0.2">
      <c r="A25" s="168"/>
      <c r="B25" s="171"/>
      <c r="C25" s="172"/>
      <c r="D25" s="144"/>
      <c r="E25" s="144"/>
      <c r="F25" s="144"/>
    </row>
    <row r="26" spans="1:6" ht="15" customHeight="1" x14ac:dyDescent="0.2">
      <c r="A26" s="3">
        <v>1</v>
      </c>
      <c r="B26" s="173">
        <v>2</v>
      </c>
      <c r="C26" s="174"/>
      <c r="D26" s="144">
        <v>3</v>
      </c>
      <c r="E26" s="144"/>
      <c r="F26" s="144"/>
    </row>
    <row r="27" spans="1:6" ht="15" customHeight="1" x14ac:dyDescent="0.2">
      <c r="A27" s="6" t="s">
        <v>55</v>
      </c>
      <c r="B27" s="163" t="s">
        <v>7</v>
      </c>
      <c r="C27" s="164"/>
      <c r="D27" s="144" t="s">
        <v>8</v>
      </c>
      <c r="E27" s="144"/>
      <c r="F27" s="144"/>
    </row>
    <row r="28" spans="1:6" ht="15" customHeight="1" x14ac:dyDescent="0.2">
      <c r="A28" s="7" t="s">
        <v>54</v>
      </c>
      <c r="B28" s="165" t="s">
        <v>9</v>
      </c>
      <c r="C28" s="166"/>
      <c r="D28" s="145">
        <f>D29</f>
        <v>10</v>
      </c>
      <c r="E28" s="145"/>
      <c r="F28" s="145"/>
    </row>
    <row r="29" spans="1:6" ht="15" customHeight="1" x14ac:dyDescent="0.2">
      <c r="A29" s="8" t="s">
        <v>56</v>
      </c>
      <c r="B29" s="163" t="s">
        <v>10</v>
      </c>
      <c r="C29" s="164"/>
      <c r="D29" s="144">
        <v>10</v>
      </c>
      <c r="E29" s="144"/>
      <c r="F29" s="144"/>
    </row>
    <row r="30" spans="1:6" ht="15" customHeight="1" x14ac:dyDescent="0.2">
      <c r="A30" s="8" t="s">
        <v>57</v>
      </c>
      <c r="B30" s="163" t="s">
        <v>11</v>
      </c>
      <c r="C30" s="164"/>
      <c r="D30" s="144"/>
      <c r="E30" s="144"/>
      <c r="F30" s="144"/>
    </row>
    <row r="31" spans="1:6" ht="15" customHeight="1" x14ac:dyDescent="0.2">
      <c r="A31" s="8" t="s">
        <v>58</v>
      </c>
      <c r="B31" s="163" t="s">
        <v>12</v>
      </c>
      <c r="C31" s="164"/>
      <c r="D31" s="144"/>
      <c r="E31" s="144"/>
      <c r="F31" s="144"/>
    </row>
    <row r="32" spans="1:6" ht="15" customHeight="1" x14ac:dyDescent="0.2">
      <c r="A32" s="7" t="s">
        <v>59</v>
      </c>
      <c r="B32" s="165" t="s">
        <v>13</v>
      </c>
      <c r="C32" s="166"/>
      <c r="D32" s="145"/>
      <c r="E32" s="145"/>
      <c r="F32" s="145"/>
    </row>
    <row r="33" spans="1:6" ht="15" customHeight="1" x14ac:dyDescent="0.2">
      <c r="A33" s="7" t="s">
        <v>60</v>
      </c>
      <c r="B33" s="165" t="s">
        <v>14</v>
      </c>
      <c r="C33" s="166"/>
      <c r="D33" s="145"/>
      <c r="E33" s="145"/>
      <c r="F33" s="145"/>
    </row>
    <row r="34" spans="1:6" ht="15" customHeight="1" x14ac:dyDescent="0.2">
      <c r="A34" s="8" t="s">
        <v>61</v>
      </c>
      <c r="B34" s="163" t="s">
        <v>15</v>
      </c>
      <c r="C34" s="164"/>
      <c r="D34" s="144"/>
      <c r="E34" s="144"/>
      <c r="F34" s="144"/>
    </row>
    <row r="35" spans="1:6" ht="15" customHeight="1" x14ac:dyDescent="0.2">
      <c r="A35" s="8" t="s">
        <v>62</v>
      </c>
      <c r="B35" s="163" t="s">
        <v>10</v>
      </c>
      <c r="C35" s="164"/>
      <c r="D35" s="144"/>
      <c r="E35" s="144"/>
      <c r="F35" s="144"/>
    </row>
    <row r="36" spans="1:6" ht="15" customHeight="1" x14ac:dyDescent="0.2">
      <c r="A36" s="7" t="s">
        <v>63</v>
      </c>
      <c r="B36" s="165" t="s">
        <v>16</v>
      </c>
      <c r="C36" s="166"/>
      <c r="D36" s="145"/>
      <c r="E36" s="145"/>
      <c r="F36" s="145"/>
    </row>
    <row r="37" spans="1:6" ht="15" customHeight="1" x14ac:dyDescent="0.2">
      <c r="A37" s="8" t="s">
        <v>64</v>
      </c>
      <c r="B37" s="163" t="s">
        <v>17</v>
      </c>
      <c r="C37" s="164"/>
      <c r="D37" s="144"/>
      <c r="E37" s="144"/>
      <c r="F37" s="144"/>
    </row>
    <row r="38" spans="1:6" ht="15" customHeight="1" x14ac:dyDescent="0.2">
      <c r="A38" s="8" t="s">
        <v>65</v>
      </c>
      <c r="B38" s="163" t="s">
        <v>18</v>
      </c>
      <c r="C38" s="164"/>
      <c r="D38" s="144"/>
      <c r="E38" s="144"/>
      <c r="F38" s="144"/>
    </row>
    <row r="39" spans="1:6" ht="15" customHeight="1" x14ac:dyDescent="0.2">
      <c r="A39" s="6" t="s">
        <v>19</v>
      </c>
      <c r="B39" s="163" t="s">
        <v>19</v>
      </c>
      <c r="C39" s="164"/>
      <c r="D39" s="144" t="s">
        <v>19</v>
      </c>
      <c r="E39" s="144"/>
      <c r="F39" s="144"/>
    </row>
    <row r="40" spans="1:6" x14ac:dyDescent="0.2">
      <c r="A40" s="2"/>
      <c r="B40" s="2"/>
    </row>
    <row r="41" spans="1:6" ht="15.75" hidden="1" x14ac:dyDescent="0.2">
      <c r="A41" s="151" t="s">
        <v>21</v>
      </c>
      <c r="B41" s="151"/>
      <c r="C41" s="151"/>
      <c r="D41" s="151"/>
    </row>
    <row r="42" spans="1:6" ht="27.75" hidden="1" customHeight="1" x14ac:dyDescent="0.2">
      <c r="A42" s="150" t="s">
        <v>22</v>
      </c>
      <c r="B42" s="150"/>
      <c r="C42" s="150"/>
      <c r="D42" s="150"/>
    </row>
    <row r="43" spans="1:6" ht="41.25" hidden="1" customHeight="1" x14ac:dyDescent="0.2">
      <c r="A43" s="150" t="s">
        <v>23</v>
      </c>
      <c r="B43" s="150"/>
      <c r="C43" s="150"/>
      <c r="D43" s="150"/>
    </row>
    <row r="44" spans="1:6" ht="39.75" hidden="1" customHeight="1" x14ac:dyDescent="0.2">
      <c r="A44" s="150" t="s">
        <v>24</v>
      </c>
      <c r="B44" s="150"/>
      <c r="C44" s="150"/>
      <c r="D44" s="150"/>
    </row>
    <row r="45" spans="1:6" ht="28.5" hidden="1" customHeight="1" x14ac:dyDescent="0.2">
      <c r="A45" s="150" t="s">
        <v>25</v>
      </c>
      <c r="B45" s="150"/>
      <c r="C45" s="150"/>
      <c r="D45" s="150"/>
    </row>
    <row r="46" spans="1:6" ht="42" hidden="1" customHeight="1" x14ac:dyDescent="0.2">
      <c r="A46" s="150" t="s">
        <v>26</v>
      </c>
      <c r="B46" s="150"/>
      <c r="C46" s="150"/>
      <c r="D46" s="150"/>
    </row>
    <row r="47" spans="1:6" ht="29.25" hidden="1" customHeight="1" x14ac:dyDescent="0.2">
      <c r="A47" s="150" t="s">
        <v>27</v>
      </c>
      <c r="B47" s="150"/>
      <c r="C47" s="150"/>
      <c r="D47" s="150"/>
    </row>
    <row r="48" spans="1:6" ht="54.75" hidden="1" customHeight="1" x14ac:dyDescent="0.2">
      <c r="A48" s="150" t="s">
        <v>28</v>
      </c>
      <c r="B48" s="150"/>
      <c r="C48" s="150"/>
      <c r="D48" s="150"/>
    </row>
    <row r="49" spans="1:4" ht="53.25" hidden="1" customHeight="1" x14ac:dyDescent="0.2">
      <c r="A49" s="150" t="s">
        <v>29</v>
      </c>
      <c r="B49" s="150"/>
      <c r="C49" s="150"/>
      <c r="D49" s="150"/>
    </row>
    <row r="50" spans="1:4" x14ac:dyDescent="0.2">
      <c r="A50" s="1"/>
      <c r="B50" s="1"/>
    </row>
  </sheetData>
  <mergeCells count="55">
    <mergeCell ref="A18:B18"/>
    <mergeCell ref="C18:F18"/>
    <mergeCell ref="D24:F25"/>
    <mergeCell ref="D39:F39"/>
    <mergeCell ref="D38:F38"/>
    <mergeCell ref="D37:F37"/>
    <mergeCell ref="D36:F36"/>
    <mergeCell ref="D35:F35"/>
    <mergeCell ref="D34:F34"/>
    <mergeCell ref="D33:F33"/>
    <mergeCell ref="D32:F32"/>
    <mergeCell ref="D31:F31"/>
    <mergeCell ref="D30:F30"/>
    <mergeCell ref="D29:F29"/>
    <mergeCell ref="D28:F28"/>
    <mergeCell ref="D27:F27"/>
    <mergeCell ref="A9:F9"/>
    <mergeCell ref="A13:B13"/>
    <mergeCell ref="F14:F15"/>
    <mergeCell ref="A15:B15"/>
    <mergeCell ref="F16:F17"/>
    <mergeCell ref="A17:B17"/>
    <mergeCell ref="D1:F1"/>
    <mergeCell ref="D2:F2"/>
    <mergeCell ref="C3:D3"/>
    <mergeCell ref="A7:F7"/>
    <mergeCell ref="A8:F8"/>
    <mergeCell ref="D26:F26"/>
    <mergeCell ref="B28:C28"/>
    <mergeCell ref="A21:D21"/>
    <mergeCell ref="A22:D22"/>
    <mergeCell ref="A24:A25"/>
    <mergeCell ref="B24:C25"/>
    <mergeCell ref="B26:C26"/>
    <mergeCell ref="B27:C27"/>
    <mergeCell ref="A41:D41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A48:D48"/>
    <mergeCell ref="A49:D49"/>
    <mergeCell ref="A42:D42"/>
    <mergeCell ref="A43:D43"/>
    <mergeCell ref="A44:D44"/>
    <mergeCell ref="A45:D45"/>
    <mergeCell ref="A46:D46"/>
    <mergeCell ref="A47:D47"/>
  </mergeCells>
  <hyperlinks>
    <hyperlink ref="A49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4"/>
  <sheetViews>
    <sheetView topLeftCell="A7" zoomScale="80" zoomScaleNormal="80" workbookViewId="0">
      <selection activeCell="G20" sqref="G20"/>
    </sheetView>
  </sheetViews>
  <sheetFormatPr defaultRowHeight="15" x14ac:dyDescent="0.25"/>
  <cols>
    <col min="1" max="1" width="19.85546875" style="21" customWidth="1"/>
    <col min="2" max="2" width="0.140625" style="21" customWidth="1"/>
    <col min="3" max="3" width="25.28515625" style="21" customWidth="1"/>
    <col min="4" max="4" width="10.42578125" style="21" customWidth="1"/>
    <col min="5" max="5" width="15.5703125" style="21" customWidth="1"/>
    <col min="6" max="7" width="8.85546875" style="21" customWidth="1"/>
    <col min="8" max="8" width="14.140625" style="38" customWidth="1"/>
    <col min="9" max="13" width="14.140625" style="21" customWidth="1"/>
    <col min="14" max="15" width="14.140625" style="37" customWidth="1"/>
    <col min="16" max="19" width="14.140625" style="21" customWidth="1"/>
    <col min="20" max="16384" width="9.140625" style="21"/>
  </cols>
  <sheetData>
    <row r="1" spans="1:19" x14ac:dyDescent="0.25">
      <c r="A1" s="137" t="s">
        <v>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</row>
    <row r="2" spans="1:19" x14ac:dyDescent="0.25">
      <c r="A2" s="137" t="s">
        <v>31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x14ac:dyDescent="0.25">
      <c r="A3" s="22"/>
    </row>
    <row r="4" spans="1:19" s="23" customFormat="1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s="23" customFormat="1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s="23" customFormat="1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9" t="s">
        <v>36</v>
      </c>
      <c r="I6" s="16" t="s">
        <v>45</v>
      </c>
      <c r="J6" s="16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38">
        <v>1</v>
      </c>
      <c r="B7" s="138"/>
      <c r="C7" s="10">
        <v>2</v>
      </c>
      <c r="D7" s="10">
        <v>3</v>
      </c>
      <c r="E7" s="10">
        <v>4</v>
      </c>
      <c r="F7" s="43">
        <v>5</v>
      </c>
      <c r="G7" s="10">
        <v>6</v>
      </c>
      <c r="H7" s="10">
        <v>7</v>
      </c>
      <c r="I7" s="10">
        <v>8</v>
      </c>
      <c r="J7" s="10">
        <v>9</v>
      </c>
      <c r="K7" s="10">
        <v>10</v>
      </c>
      <c r="L7" s="10">
        <v>11</v>
      </c>
      <c r="M7" s="89">
        <v>12</v>
      </c>
      <c r="N7" s="89">
        <v>13</v>
      </c>
      <c r="O7" s="89">
        <v>14</v>
      </c>
      <c r="P7" s="89">
        <v>15</v>
      </c>
      <c r="Q7" s="10">
        <v>16</v>
      </c>
      <c r="R7" s="91">
        <v>17</v>
      </c>
      <c r="S7" s="91">
        <v>18</v>
      </c>
    </row>
    <row r="8" spans="1:19" ht="45" customHeight="1" x14ac:dyDescent="0.25">
      <c r="A8" s="139" t="s">
        <v>68</v>
      </c>
      <c r="B8" s="140"/>
      <c r="C8" s="141"/>
      <c r="D8" s="90"/>
      <c r="E8" s="9" t="s">
        <v>113</v>
      </c>
      <c r="F8" s="9"/>
      <c r="G8" s="9"/>
      <c r="H8" s="11">
        <v>100</v>
      </c>
      <c r="I8" s="9">
        <v>100</v>
      </c>
      <c r="J8" s="11">
        <f>R8/P8*100</f>
        <v>98.916030590436804</v>
      </c>
      <c r="K8" s="11">
        <f>J8</f>
        <v>98.916030590436804</v>
      </c>
      <c r="L8" s="11">
        <f>K8</f>
        <v>98.916030590436804</v>
      </c>
      <c r="M8" s="11"/>
      <c r="N8" s="10" t="s">
        <v>38</v>
      </c>
      <c r="O8" s="10" t="s">
        <v>38</v>
      </c>
      <c r="P8" s="11">
        <f>P9+P12+P18+P21+P24+P27+P30+P33+P36+P42</f>
        <v>2123251.7999999998</v>
      </c>
      <c r="Q8" s="11"/>
      <c r="R8" s="11">
        <f t="shared" ref="R8:S8" si="0">R9+R12+R18+R21+R24+R27+R30+R33+R36+R42</f>
        <v>2100236.4</v>
      </c>
      <c r="S8" s="11">
        <f t="shared" si="0"/>
        <v>2018956.4</v>
      </c>
    </row>
    <row r="9" spans="1:19" ht="35.25" customHeight="1" x14ac:dyDescent="0.25">
      <c r="A9" s="122" t="s">
        <v>156</v>
      </c>
      <c r="B9" s="139" t="s">
        <v>37</v>
      </c>
      <c r="C9" s="141"/>
      <c r="D9" s="90"/>
      <c r="E9" s="10" t="s">
        <v>38</v>
      </c>
      <c r="F9" s="9"/>
      <c r="G9" s="9"/>
      <c r="H9" s="11">
        <f>H11</f>
        <v>100</v>
      </c>
      <c r="I9" s="11">
        <f t="shared" ref="I9:L9" si="1">I11</f>
        <v>100</v>
      </c>
      <c r="J9" s="11">
        <f t="shared" si="1"/>
        <v>93.870082342177497</v>
      </c>
      <c r="K9" s="11">
        <f t="shared" si="1"/>
        <v>93.870082342177497</v>
      </c>
      <c r="L9" s="11">
        <f t="shared" si="1"/>
        <v>93.870082342177497</v>
      </c>
      <c r="M9" s="12" t="s">
        <v>38</v>
      </c>
      <c r="N9" s="10"/>
      <c r="O9" s="10"/>
      <c r="P9" s="11">
        <f>P11</f>
        <v>76510</v>
      </c>
      <c r="Q9" s="12" t="s">
        <v>38</v>
      </c>
      <c r="R9" s="11">
        <f>R11</f>
        <v>71820</v>
      </c>
      <c r="S9" s="11">
        <f>S11</f>
        <v>71820</v>
      </c>
    </row>
    <row r="10" spans="1:19" ht="19.5" customHeight="1" x14ac:dyDescent="0.25">
      <c r="A10" s="122"/>
      <c r="B10" s="122" t="s">
        <v>39</v>
      </c>
      <c r="C10" s="122"/>
      <c r="D10" s="87"/>
      <c r="E10" s="9"/>
      <c r="F10" s="9"/>
      <c r="G10" s="9"/>
      <c r="H10" s="12" t="s">
        <v>38</v>
      </c>
      <c r="I10" s="9"/>
      <c r="J10" s="12" t="s">
        <v>38</v>
      </c>
      <c r="K10" s="9"/>
      <c r="L10" s="10"/>
      <c r="M10" s="12" t="s">
        <v>38</v>
      </c>
      <c r="N10" s="10"/>
      <c r="O10" s="10"/>
      <c r="P10" s="12" t="s">
        <v>38</v>
      </c>
      <c r="Q10" s="12" t="s">
        <v>38</v>
      </c>
      <c r="R10" s="12" t="s">
        <v>38</v>
      </c>
      <c r="S10" s="12" t="s">
        <v>38</v>
      </c>
    </row>
    <row r="11" spans="1:19" ht="51.75" customHeight="1" x14ac:dyDescent="0.25">
      <c r="A11" s="122"/>
      <c r="B11" s="122" t="s">
        <v>170</v>
      </c>
      <c r="C11" s="122"/>
      <c r="D11" s="87"/>
      <c r="E11" s="9"/>
      <c r="F11" s="9"/>
      <c r="G11" s="9"/>
      <c r="H11" s="11">
        <v>100</v>
      </c>
      <c r="I11" s="11">
        <f>H11</f>
        <v>100</v>
      </c>
      <c r="J11" s="11">
        <f>R11/P11*100</f>
        <v>93.870082342177497</v>
      </c>
      <c r="K11" s="11">
        <f>J11</f>
        <v>93.870082342177497</v>
      </c>
      <c r="L11" s="11">
        <f>K11</f>
        <v>93.870082342177497</v>
      </c>
      <c r="M11" s="11"/>
      <c r="N11" s="10" t="s">
        <v>100</v>
      </c>
      <c r="O11" s="10" t="s">
        <v>100</v>
      </c>
      <c r="P11" s="11">
        <f>71820+4690</f>
        <v>76510</v>
      </c>
      <c r="Q11" s="11"/>
      <c r="R11" s="11">
        <f>71820</f>
        <v>71820</v>
      </c>
      <c r="S11" s="11">
        <f>R11</f>
        <v>71820</v>
      </c>
    </row>
    <row r="12" spans="1:19" ht="38.25" customHeight="1" x14ac:dyDescent="0.25">
      <c r="A12" s="122" t="s">
        <v>153</v>
      </c>
      <c r="B12" s="139" t="s">
        <v>37</v>
      </c>
      <c r="C12" s="141"/>
      <c r="D12" s="90"/>
      <c r="E12" s="10" t="s">
        <v>38</v>
      </c>
      <c r="F12" s="9"/>
      <c r="G12" s="9"/>
      <c r="H12" s="11">
        <f>H14</f>
        <v>100</v>
      </c>
      <c r="I12" s="11">
        <f t="shared" ref="I12:L12" si="2">I14</f>
        <v>100</v>
      </c>
      <c r="J12" s="11">
        <f t="shared" si="2"/>
        <v>100</v>
      </c>
      <c r="K12" s="11">
        <f t="shared" si="2"/>
        <v>100</v>
      </c>
      <c r="L12" s="11">
        <f t="shared" si="2"/>
        <v>100</v>
      </c>
      <c r="M12" s="12" t="s">
        <v>38</v>
      </c>
      <c r="N12" s="10"/>
      <c r="O12" s="10"/>
      <c r="P12" s="11">
        <f>P14</f>
        <v>34020</v>
      </c>
      <c r="Q12" s="12" t="s">
        <v>38</v>
      </c>
      <c r="R12" s="11">
        <f>R14</f>
        <v>34020</v>
      </c>
      <c r="S12" s="11">
        <f>S14</f>
        <v>34020</v>
      </c>
    </row>
    <row r="13" spans="1:19" ht="15" customHeight="1" x14ac:dyDescent="0.25">
      <c r="A13" s="122"/>
      <c r="B13" s="122" t="s">
        <v>39</v>
      </c>
      <c r="C13" s="122"/>
      <c r="D13" s="87"/>
      <c r="E13" s="9"/>
      <c r="F13" s="9"/>
      <c r="G13" s="9"/>
      <c r="H13" s="12" t="s">
        <v>38</v>
      </c>
      <c r="I13" s="9"/>
      <c r="J13" s="12" t="s">
        <v>38</v>
      </c>
      <c r="K13" s="9"/>
      <c r="L13" s="10"/>
      <c r="M13" s="12" t="s">
        <v>38</v>
      </c>
      <c r="N13" s="10"/>
      <c r="O13" s="10"/>
      <c r="P13" s="12" t="s">
        <v>38</v>
      </c>
      <c r="Q13" s="12" t="s">
        <v>38</v>
      </c>
      <c r="R13" s="12" t="s">
        <v>38</v>
      </c>
      <c r="S13" s="12" t="s">
        <v>38</v>
      </c>
    </row>
    <row r="14" spans="1:19" ht="79.5" customHeight="1" x14ac:dyDescent="0.25">
      <c r="A14" s="122"/>
      <c r="B14" s="122" t="s">
        <v>170</v>
      </c>
      <c r="C14" s="122"/>
      <c r="D14" s="87"/>
      <c r="E14" s="9"/>
      <c r="F14" s="9"/>
      <c r="G14" s="9"/>
      <c r="H14" s="11">
        <v>100</v>
      </c>
      <c r="I14" s="11">
        <f>H14</f>
        <v>100</v>
      </c>
      <c r="J14" s="11">
        <f>R14/P14*100</f>
        <v>100</v>
      </c>
      <c r="K14" s="11">
        <f>J14</f>
        <v>100</v>
      </c>
      <c r="L14" s="11">
        <f>K14</f>
        <v>100</v>
      </c>
      <c r="M14" s="11"/>
      <c r="N14" s="10" t="s">
        <v>100</v>
      </c>
      <c r="O14" s="10" t="s">
        <v>100</v>
      </c>
      <c r="P14" s="11">
        <v>34020</v>
      </c>
      <c r="Q14" s="11"/>
      <c r="R14" s="11">
        <v>34020</v>
      </c>
      <c r="S14" s="11">
        <f>R14</f>
        <v>34020</v>
      </c>
    </row>
    <row r="15" spans="1:19" ht="34.5" hidden="1" customHeight="1" x14ac:dyDescent="0.25">
      <c r="A15" s="122" t="s">
        <v>140</v>
      </c>
      <c r="B15" s="139" t="s">
        <v>37</v>
      </c>
      <c r="C15" s="141"/>
      <c r="D15" s="90"/>
      <c r="E15" s="10" t="s">
        <v>38</v>
      </c>
      <c r="F15" s="9"/>
      <c r="G15" s="9"/>
      <c r="H15" s="11"/>
      <c r="I15" s="9"/>
      <c r="J15" s="11"/>
      <c r="K15" s="9"/>
      <c r="L15" s="10"/>
      <c r="M15" s="89"/>
      <c r="N15" s="10"/>
      <c r="O15" s="10"/>
      <c r="P15" s="11"/>
      <c r="Q15" s="12" t="s">
        <v>38</v>
      </c>
      <c r="R15" s="11"/>
      <c r="S15" s="11"/>
    </row>
    <row r="16" spans="1:19" ht="19.5" hidden="1" customHeight="1" x14ac:dyDescent="0.25">
      <c r="A16" s="122"/>
      <c r="B16" s="122" t="s">
        <v>39</v>
      </c>
      <c r="C16" s="122"/>
      <c r="D16" s="87"/>
      <c r="E16" s="9"/>
      <c r="F16" s="9"/>
      <c r="G16" s="9"/>
      <c r="H16" s="12" t="s">
        <v>38</v>
      </c>
      <c r="I16" s="9"/>
      <c r="J16" s="12" t="s">
        <v>38</v>
      </c>
      <c r="K16" s="9"/>
      <c r="L16" s="10"/>
      <c r="M16" s="89"/>
      <c r="N16" s="10"/>
      <c r="O16" s="10"/>
      <c r="P16" s="12" t="s">
        <v>38</v>
      </c>
      <c r="Q16" s="12" t="s">
        <v>38</v>
      </c>
      <c r="R16" s="12" t="s">
        <v>38</v>
      </c>
      <c r="S16" s="12" t="s">
        <v>38</v>
      </c>
    </row>
    <row r="17" spans="1:19" ht="15" hidden="1" customHeight="1" x14ac:dyDescent="0.25">
      <c r="A17" s="122"/>
      <c r="B17" s="122"/>
      <c r="C17" s="122"/>
      <c r="D17" s="87"/>
      <c r="E17" s="9"/>
      <c r="F17" s="9"/>
      <c r="G17" s="9"/>
      <c r="H17" s="11"/>
      <c r="I17" s="9"/>
      <c r="J17" s="11"/>
      <c r="K17" s="9"/>
      <c r="L17" s="9"/>
      <c r="M17" s="9"/>
      <c r="N17" s="10"/>
      <c r="O17" s="10"/>
      <c r="P17" s="11"/>
      <c r="Q17" s="11"/>
      <c r="R17" s="11"/>
      <c r="S17" s="11"/>
    </row>
    <row r="18" spans="1:19" ht="38.25" customHeight="1" x14ac:dyDescent="0.25">
      <c r="A18" s="122" t="s">
        <v>139</v>
      </c>
      <c r="B18" s="122" t="s">
        <v>37</v>
      </c>
      <c r="C18" s="122"/>
      <c r="D18" s="87"/>
      <c r="E18" s="10" t="s">
        <v>38</v>
      </c>
      <c r="F18" s="9"/>
      <c r="G18" s="9"/>
      <c r="H18" s="11">
        <f>H20</f>
        <v>100</v>
      </c>
      <c r="I18" s="11">
        <f t="shared" ref="I18:L18" si="3">I20</f>
        <v>0</v>
      </c>
      <c r="J18" s="11">
        <f t="shared" si="3"/>
        <v>100</v>
      </c>
      <c r="K18" s="11">
        <f t="shared" si="3"/>
        <v>0</v>
      </c>
      <c r="L18" s="11">
        <f t="shared" si="3"/>
        <v>0</v>
      </c>
      <c r="M18" s="12" t="s">
        <v>38</v>
      </c>
      <c r="N18" s="10"/>
      <c r="O18" s="10"/>
      <c r="P18" s="11">
        <f>P20</f>
        <v>199936</v>
      </c>
      <c r="Q18" s="12" t="s">
        <v>38</v>
      </c>
      <c r="R18" s="11">
        <f>R20</f>
        <v>199936</v>
      </c>
      <c r="S18" s="11">
        <f>S20</f>
        <v>199936</v>
      </c>
    </row>
    <row r="19" spans="1:19" x14ac:dyDescent="0.25">
      <c r="A19" s="122"/>
      <c r="B19" s="122" t="s">
        <v>39</v>
      </c>
      <c r="C19" s="122"/>
      <c r="D19" s="87"/>
      <c r="E19" s="9"/>
      <c r="F19" s="9"/>
      <c r="G19" s="9"/>
      <c r="H19" s="12" t="s">
        <v>38</v>
      </c>
      <c r="I19" s="9"/>
      <c r="J19" s="12" t="s">
        <v>38</v>
      </c>
      <c r="K19" s="9"/>
      <c r="L19" s="10"/>
      <c r="M19" s="12" t="s">
        <v>38</v>
      </c>
      <c r="N19" s="10"/>
      <c r="O19" s="10"/>
      <c r="P19" s="12" t="s">
        <v>38</v>
      </c>
      <c r="Q19" s="12" t="s">
        <v>38</v>
      </c>
      <c r="R19" s="12" t="s">
        <v>38</v>
      </c>
      <c r="S19" s="12" t="s">
        <v>38</v>
      </c>
    </row>
    <row r="20" spans="1:19" ht="44.25" customHeight="1" x14ac:dyDescent="0.25">
      <c r="A20" s="122"/>
      <c r="B20" s="122" t="s">
        <v>170</v>
      </c>
      <c r="C20" s="122"/>
      <c r="D20" s="87"/>
      <c r="E20" s="9" t="s">
        <v>111</v>
      </c>
      <c r="F20" s="9" t="s">
        <v>99</v>
      </c>
      <c r="G20" s="78">
        <v>744</v>
      </c>
      <c r="H20" s="11">
        <v>100</v>
      </c>
      <c r="I20" s="9"/>
      <c r="J20" s="11">
        <f>R20/P20*100</f>
        <v>100</v>
      </c>
      <c r="K20" s="9"/>
      <c r="L20" s="9"/>
      <c r="M20" s="9"/>
      <c r="N20" s="10" t="s">
        <v>100</v>
      </c>
      <c r="O20" s="10" t="s">
        <v>100</v>
      </c>
      <c r="P20" s="11">
        <f>17538+182398</f>
        <v>199936</v>
      </c>
      <c r="Q20" s="11"/>
      <c r="R20" s="11">
        <f>P20</f>
        <v>199936</v>
      </c>
      <c r="S20" s="11">
        <f>P20</f>
        <v>199936</v>
      </c>
    </row>
    <row r="21" spans="1:19" ht="34.5" customHeight="1" x14ac:dyDescent="0.25">
      <c r="A21" s="122" t="s">
        <v>148</v>
      </c>
      <c r="B21" s="122" t="s">
        <v>37</v>
      </c>
      <c r="C21" s="122"/>
      <c r="D21" s="87"/>
      <c r="E21" s="10" t="s">
        <v>38</v>
      </c>
      <c r="F21" s="9"/>
      <c r="G21" s="9"/>
      <c r="H21" s="11">
        <f>H23</f>
        <v>100</v>
      </c>
      <c r="I21" s="11">
        <f t="shared" ref="I21:L21" si="4">I23</f>
        <v>100</v>
      </c>
      <c r="J21" s="11">
        <f t="shared" si="4"/>
        <v>100</v>
      </c>
      <c r="K21" s="11">
        <f t="shared" si="4"/>
        <v>100</v>
      </c>
      <c r="L21" s="11">
        <f t="shared" si="4"/>
        <v>100</v>
      </c>
      <c r="M21" s="12" t="s">
        <v>38</v>
      </c>
      <c r="N21" s="10"/>
      <c r="O21" s="10"/>
      <c r="P21" s="11">
        <f>P23</f>
        <v>73080</v>
      </c>
      <c r="Q21" s="12" t="s">
        <v>38</v>
      </c>
      <c r="R21" s="11">
        <f>R23</f>
        <v>73080</v>
      </c>
      <c r="S21" s="11">
        <f>S23</f>
        <v>73080</v>
      </c>
    </row>
    <row r="22" spans="1:19" ht="18" customHeight="1" x14ac:dyDescent="0.25">
      <c r="A22" s="122"/>
      <c r="B22" s="122" t="s">
        <v>39</v>
      </c>
      <c r="C22" s="122"/>
      <c r="D22" s="87"/>
      <c r="E22" s="9"/>
      <c r="F22" s="9"/>
      <c r="G22" s="9"/>
      <c r="H22" s="12" t="s">
        <v>38</v>
      </c>
      <c r="I22" s="9"/>
      <c r="J22" s="12" t="s">
        <v>38</v>
      </c>
      <c r="K22" s="9"/>
      <c r="L22" s="10"/>
      <c r="M22" s="12" t="s">
        <v>38</v>
      </c>
      <c r="N22" s="10"/>
      <c r="O22" s="10"/>
      <c r="P22" s="12" t="s">
        <v>38</v>
      </c>
      <c r="Q22" s="12" t="s">
        <v>38</v>
      </c>
      <c r="R22" s="12" t="s">
        <v>38</v>
      </c>
      <c r="S22" s="12" t="s">
        <v>38</v>
      </c>
    </row>
    <row r="23" spans="1:19" ht="49.5" customHeight="1" x14ac:dyDescent="0.25">
      <c r="A23" s="122"/>
      <c r="B23" s="122" t="s">
        <v>170</v>
      </c>
      <c r="C23" s="122"/>
      <c r="D23" s="87"/>
      <c r="E23" s="9" t="s">
        <v>111</v>
      </c>
      <c r="F23" s="9" t="s">
        <v>99</v>
      </c>
      <c r="G23" s="78">
        <v>744</v>
      </c>
      <c r="H23" s="11">
        <v>100</v>
      </c>
      <c r="I23" s="11">
        <f>H23</f>
        <v>100</v>
      </c>
      <c r="J23" s="11">
        <f>R23/P23*100</f>
        <v>100</v>
      </c>
      <c r="K23" s="11">
        <f>J23</f>
        <v>100</v>
      </c>
      <c r="L23" s="11">
        <f>J23</f>
        <v>100</v>
      </c>
      <c r="M23" s="11"/>
      <c r="N23" s="10" t="s">
        <v>100</v>
      </c>
      <c r="O23" s="10" t="s">
        <v>100</v>
      </c>
      <c r="P23" s="11">
        <v>73080</v>
      </c>
      <c r="Q23" s="11"/>
      <c r="R23" s="11">
        <f>P23</f>
        <v>73080</v>
      </c>
      <c r="S23" s="11">
        <f>P23</f>
        <v>73080</v>
      </c>
    </row>
    <row r="24" spans="1:19" ht="35.25" customHeight="1" x14ac:dyDescent="0.25">
      <c r="A24" s="122" t="s">
        <v>143</v>
      </c>
      <c r="B24" s="139" t="s">
        <v>37</v>
      </c>
      <c r="C24" s="141"/>
      <c r="D24" s="90"/>
      <c r="E24" s="10" t="s">
        <v>38</v>
      </c>
      <c r="F24" s="9"/>
      <c r="G24" s="9"/>
      <c r="H24" s="11">
        <f>H26</f>
        <v>100</v>
      </c>
      <c r="I24" s="11">
        <f t="shared" ref="I24:L24" si="5">I26</f>
        <v>100</v>
      </c>
      <c r="J24" s="11">
        <f t="shared" si="5"/>
        <v>97.897374485245479</v>
      </c>
      <c r="K24" s="11">
        <f t="shared" si="5"/>
        <v>97.897374485245479</v>
      </c>
      <c r="L24" s="11">
        <f t="shared" si="5"/>
        <v>97.897374485245479</v>
      </c>
      <c r="M24" s="12" t="s">
        <v>38</v>
      </c>
      <c r="N24" s="10"/>
      <c r="O24" s="10"/>
      <c r="P24" s="11">
        <f>P26</f>
        <v>299948.79999999999</v>
      </c>
      <c r="Q24" s="12" t="s">
        <v>38</v>
      </c>
      <c r="R24" s="11">
        <f>R26</f>
        <v>293642</v>
      </c>
      <c r="S24" s="11">
        <f>S26</f>
        <v>293642</v>
      </c>
    </row>
    <row r="25" spans="1:19" ht="15" customHeight="1" x14ac:dyDescent="0.25">
      <c r="A25" s="122"/>
      <c r="B25" s="122" t="s">
        <v>39</v>
      </c>
      <c r="C25" s="122"/>
      <c r="D25" s="87"/>
      <c r="E25" s="9"/>
      <c r="F25" s="9"/>
      <c r="G25" s="9"/>
      <c r="H25" s="12" t="s">
        <v>38</v>
      </c>
      <c r="I25" s="9"/>
      <c r="J25" s="12" t="s">
        <v>38</v>
      </c>
      <c r="K25" s="9"/>
      <c r="L25" s="10"/>
      <c r="M25" s="12" t="s">
        <v>38</v>
      </c>
      <c r="N25" s="10"/>
      <c r="O25" s="10"/>
      <c r="P25" s="12" t="s">
        <v>38</v>
      </c>
      <c r="Q25" s="12" t="s">
        <v>38</v>
      </c>
      <c r="R25" s="12" t="s">
        <v>38</v>
      </c>
      <c r="S25" s="12" t="s">
        <v>38</v>
      </c>
    </row>
    <row r="26" spans="1:19" ht="61.5" customHeight="1" x14ac:dyDescent="0.25">
      <c r="A26" s="122"/>
      <c r="B26" s="122" t="s">
        <v>170</v>
      </c>
      <c r="C26" s="122"/>
      <c r="D26" s="87"/>
      <c r="E26" s="9" t="s">
        <v>111</v>
      </c>
      <c r="F26" s="9" t="s">
        <v>99</v>
      </c>
      <c r="G26" s="78">
        <v>744</v>
      </c>
      <c r="H26" s="11">
        <v>100</v>
      </c>
      <c r="I26" s="11">
        <f>H26</f>
        <v>100</v>
      </c>
      <c r="J26" s="11">
        <f>R26/P26*100</f>
        <v>97.897374485245479</v>
      </c>
      <c r="K26" s="11">
        <f>J26</f>
        <v>97.897374485245479</v>
      </c>
      <c r="L26" s="11">
        <f>J26</f>
        <v>97.897374485245479</v>
      </c>
      <c r="M26" s="11"/>
      <c r="N26" s="10" t="s">
        <v>100</v>
      </c>
      <c r="O26" s="10" t="s">
        <v>100</v>
      </c>
      <c r="P26" s="11">
        <f>309442+14106.8-23600</f>
        <v>299948.79999999999</v>
      </c>
      <c r="Q26" s="11"/>
      <c r="R26" s="11">
        <f>309442+7800-23600</f>
        <v>293642</v>
      </c>
      <c r="S26" s="11">
        <f>R26</f>
        <v>293642</v>
      </c>
    </row>
    <row r="27" spans="1:19" ht="36.75" customHeight="1" x14ac:dyDescent="0.25">
      <c r="A27" s="122" t="s">
        <v>155</v>
      </c>
      <c r="B27" s="139" t="s">
        <v>37</v>
      </c>
      <c r="C27" s="141"/>
      <c r="D27" s="90"/>
      <c r="E27" s="10" t="s">
        <v>38</v>
      </c>
      <c r="F27" s="9"/>
      <c r="G27" s="9"/>
      <c r="H27" s="11">
        <f>H29</f>
        <v>100</v>
      </c>
      <c r="I27" s="11">
        <f t="shared" ref="I27:L27" si="6">I29</f>
        <v>100</v>
      </c>
      <c r="J27" s="11">
        <f t="shared" si="6"/>
        <v>98.414866117153593</v>
      </c>
      <c r="K27" s="11">
        <f t="shared" si="6"/>
        <v>98.414866117153593</v>
      </c>
      <c r="L27" s="11">
        <f t="shared" si="6"/>
        <v>98.414866117153593</v>
      </c>
      <c r="M27" s="12" t="s">
        <v>38</v>
      </c>
      <c r="N27" s="10"/>
      <c r="O27" s="10"/>
      <c r="P27" s="11">
        <f>P29</f>
        <v>82012</v>
      </c>
      <c r="Q27" s="12" t="s">
        <v>38</v>
      </c>
      <c r="R27" s="11">
        <f>R29</f>
        <v>80712</v>
      </c>
      <c r="S27" s="11">
        <f>S29</f>
        <v>80712</v>
      </c>
    </row>
    <row r="28" spans="1:19" ht="18.75" customHeight="1" x14ac:dyDescent="0.25">
      <c r="A28" s="122"/>
      <c r="B28" s="122" t="s">
        <v>39</v>
      </c>
      <c r="C28" s="122"/>
      <c r="D28" s="87"/>
      <c r="E28" s="9"/>
      <c r="F28" s="9"/>
      <c r="G28" s="9"/>
      <c r="H28" s="12" t="s">
        <v>38</v>
      </c>
      <c r="I28" s="9"/>
      <c r="J28" s="12" t="s">
        <v>38</v>
      </c>
      <c r="K28" s="9"/>
      <c r="L28" s="10"/>
      <c r="M28" s="12" t="s">
        <v>38</v>
      </c>
      <c r="N28" s="10"/>
      <c r="O28" s="10"/>
      <c r="P28" s="12" t="s">
        <v>38</v>
      </c>
      <c r="Q28" s="12" t="s">
        <v>38</v>
      </c>
      <c r="R28" s="12" t="s">
        <v>38</v>
      </c>
      <c r="S28" s="12" t="s">
        <v>38</v>
      </c>
    </row>
    <row r="29" spans="1:19" ht="72" customHeight="1" x14ac:dyDescent="0.25">
      <c r="A29" s="122"/>
      <c r="B29" s="122" t="s">
        <v>170</v>
      </c>
      <c r="C29" s="122"/>
      <c r="D29" s="87"/>
      <c r="E29" s="9" t="s">
        <v>111</v>
      </c>
      <c r="F29" s="9" t="s">
        <v>99</v>
      </c>
      <c r="G29" s="78">
        <v>744</v>
      </c>
      <c r="H29" s="11">
        <v>100</v>
      </c>
      <c r="I29" s="11">
        <f>H29</f>
        <v>100</v>
      </c>
      <c r="J29" s="11">
        <f>R29/P29*100</f>
        <v>98.414866117153593</v>
      </c>
      <c r="K29" s="11">
        <f>J29</f>
        <v>98.414866117153593</v>
      </c>
      <c r="L29" s="11">
        <f>K29</f>
        <v>98.414866117153593</v>
      </c>
      <c r="M29" s="11"/>
      <c r="N29" s="10" t="s">
        <v>100</v>
      </c>
      <c r="O29" s="10" t="s">
        <v>100</v>
      </c>
      <c r="P29" s="11">
        <f>80712+1300</f>
        <v>82012</v>
      </c>
      <c r="Q29" s="11"/>
      <c r="R29" s="11">
        <f>80712</f>
        <v>80712</v>
      </c>
      <c r="S29" s="11">
        <f>R29</f>
        <v>80712</v>
      </c>
    </row>
    <row r="30" spans="1:19" ht="33.75" customHeight="1" x14ac:dyDescent="0.25">
      <c r="A30" s="122" t="s">
        <v>149</v>
      </c>
      <c r="B30" s="139" t="s">
        <v>37</v>
      </c>
      <c r="C30" s="141"/>
      <c r="D30" s="90"/>
      <c r="E30" s="10" t="s">
        <v>38</v>
      </c>
      <c r="F30" s="9"/>
      <c r="G30" s="9"/>
      <c r="H30" s="11">
        <f>H32</f>
        <v>100</v>
      </c>
      <c r="I30" s="11">
        <f t="shared" ref="I30:L30" si="7">I32</f>
        <v>100</v>
      </c>
      <c r="J30" s="11">
        <f t="shared" si="7"/>
        <v>97.605412670981437</v>
      </c>
      <c r="K30" s="11">
        <f t="shared" si="7"/>
        <v>97.605412670981437</v>
      </c>
      <c r="L30" s="11">
        <f t="shared" si="7"/>
        <v>97.605412670981437</v>
      </c>
      <c r="M30" s="12" t="s">
        <v>38</v>
      </c>
      <c r="N30" s="10"/>
      <c r="O30" s="10"/>
      <c r="P30" s="11">
        <f>P32</f>
        <v>177066</v>
      </c>
      <c r="Q30" s="12" t="s">
        <v>38</v>
      </c>
      <c r="R30" s="11">
        <f>R32</f>
        <v>172826</v>
      </c>
      <c r="S30" s="11">
        <f>S32</f>
        <v>172826</v>
      </c>
    </row>
    <row r="31" spans="1:19" ht="18" customHeight="1" x14ac:dyDescent="0.25">
      <c r="A31" s="122"/>
      <c r="B31" s="122" t="s">
        <v>39</v>
      </c>
      <c r="C31" s="122"/>
      <c r="D31" s="87"/>
      <c r="E31" s="9"/>
      <c r="F31" s="9"/>
      <c r="G31" s="9"/>
      <c r="H31" s="12" t="s">
        <v>38</v>
      </c>
      <c r="I31" s="9"/>
      <c r="J31" s="12" t="s">
        <v>38</v>
      </c>
      <c r="K31" s="9"/>
      <c r="L31" s="10"/>
      <c r="M31" s="12" t="s">
        <v>38</v>
      </c>
      <c r="N31" s="10"/>
      <c r="O31" s="10"/>
      <c r="P31" s="12" t="s">
        <v>38</v>
      </c>
      <c r="Q31" s="12" t="s">
        <v>38</v>
      </c>
      <c r="R31" s="12" t="s">
        <v>38</v>
      </c>
      <c r="S31" s="12" t="s">
        <v>38</v>
      </c>
    </row>
    <row r="32" spans="1:19" ht="63.75" customHeight="1" x14ac:dyDescent="0.25">
      <c r="A32" s="122"/>
      <c r="B32" s="122" t="s">
        <v>170</v>
      </c>
      <c r="C32" s="122"/>
      <c r="D32" s="87"/>
      <c r="E32" s="9" t="s">
        <v>111</v>
      </c>
      <c r="F32" s="9" t="s">
        <v>99</v>
      </c>
      <c r="G32" s="78">
        <v>744</v>
      </c>
      <c r="H32" s="11">
        <v>100</v>
      </c>
      <c r="I32" s="11">
        <f>H32</f>
        <v>100</v>
      </c>
      <c r="J32" s="11">
        <f>R32/P32*100</f>
        <v>97.605412670981437</v>
      </c>
      <c r="K32" s="11">
        <f>J32</f>
        <v>97.605412670981437</v>
      </c>
      <c r="L32" s="11">
        <f>K32</f>
        <v>97.605412670981437</v>
      </c>
      <c r="M32" s="11"/>
      <c r="N32" s="10" t="s">
        <v>100</v>
      </c>
      <c r="O32" s="10" t="s">
        <v>100</v>
      </c>
      <c r="P32" s="11">
        <f>150763+26303</f>
        <v>177066</v>
      </c>
      <c r="Q32" s="11"/>
      <c r="R32" s="11">
        <f>150763+22063</f>
        <v>172826</v>
      </c>
      <c r="S32" s="11">
        <f>150763+22063</f>
        <v>172826</v>
      </c>
    </row>
    <row r="33" spans="1:19" x14ac:dyDescent="0.25">
      <c r="A33" s="122" t="s">
        <v>136</v>
      </c>
      <c r="B33" s="139" t="s">
        <v>37</v>
      </c>
      <c r="C33" s="141"/>
      <c r="D33" s="90"/>
      <c r="E33" s="10" t="s">
        <v>38</v>
      </c>
      <c r="F33" s="9"/>
      <c r="G33" s="9"/>
      <c r="H33" s="11">
        <f>H35</f>
        <v>100</v>
      </c>
      <c r="I33" s="11">
        <f t="shared" ref="I33:L33" si="8">I35</f>
        <v>100</v>
      </c>
      <c r="J33" s="11">
        <f t="shared" si="8"/>
        <v>97.605412670981437</v>
      </c>
      <c r="K33" s="11">
        <f t="shared" si="8"/>
        <v>97.605412670981437</v>
      </c>
      <c r="L33" s="11">
        <f t="shared" si="8"/>
        <v>97.605412670981437</v>
      </c>
      <c r="M33" s="12" t="s">
        <v>38</v>
      </c>
      <c r="N33" s="10"/>
      <c r="O33" s="10"/>
      <c r="P33" s="11">
        <f>P35</f>
        <v>177066</v>
      </c>
      <c r="Q33" s="12" t="s">
        <v>38</v>
      </c>
      <c r="R33" s="11">
        <f>R35</f>
        <v>172826</v>
      </c>
      <c r="S33" s="11">
        <f>S35</f>
        <v>172826</v>
      </c>
    </row>
    <row r="34" spans="1:19" x14ac:dyDescent="0.25">
      <c r="A34" s="122"/>
      <c r="B34" s="122" t="s">
        <v>39</v>
      </c>
      <c r="C34" s="122"/>
      <c r="D34" s="87"/>
      <c r="E34" s="9"/>
      <c r="F34" s="9"/>
      <c r="G34" s="9"/>
      <c r="H34" s="12" t="s">
        <v>38</v>
      </c>
      <c r="I34" s="9"/>
      <c r="J34" s="12" t="s">
        <v>38</v>
      </c>
      <c r="K34" s="9"/>
      <c r="L34" s="10"/>
      <c r="M34" s="12" t="s">
        <v>38</v>
      </c>
      <c r="N34" s="10"/>
      <c r="O34" s="10"/>
      <c r="P34" s="12" t="s">
        <v>38</v>
      </c>
      <c r="Q34" s="12" t="s">
        <v>38</v>
      </c>
      <c r="R34" s="12" t="s">
        <v>38</v>
      </c>
      <c r="S34" s="12" t="s">
        <v>38</v>
      </c>
    </row>
    <row r="35" spans="1:19" ht="72.75" customHeight="1" x14ac:dyDescent="0.25">
      <c r="A35" s="122"/>
      <c r="B35" s="122" t="s">
        <v>170</v>
      </c>
      <c r="C35" s="122"/>
      <c r="D35" s="87"/>
      <c r="E35" s="9" t="s">
        <v>111</v>
      </c>
      <c r="F35" s="9" t="s">
        <v>99</v>
      </c>
      <c r="G35" s="78">
        <v>744</v>
      </c>
      <c r="H35" s="11">
        <v>100</v>
      </c>
      <c r="I35" s="11">
        <f>H35</f>
        <v>100</v>
      </c>
      <c r="J35" s="11">
        <f>R35/P35*100</f>
        <v>97.605412670981437</v>
      </c>
      <c r="K35" s="11">
        <f>J35</f>
        <v>97.605412670981437</v>
      </c>
      <c r="L35" s="11">
        <f>K35</f>
        <v>97.605412670981437</v>
      </c>
      <c r="M35" s="11"/>
      <c r="N35" s="10" t="s">
        <v>100</v>
      </c>
      <c r="O35" s="10" t="s">
        <v>100</v>
      </c>
      <c r="P35" s="11">
        <f>150763+26303</f>
        <v>177066</v>
      </c>
      <c r="Q35" s="11"/>
      <c r="R35" s="11">
        <f>150763+22063</f>
        <v>172826</v>
      </c>
      <c r="S35" s="11">
        <f>150763+22063</f>
        <v>172826</v>
      </c>
    </row>
    <row r="36" spans="1:19" ht="37.5" customHeight="1" x14ac:dyDescent="0.25">
      <c r="A36" s="122" t="s">
        <v>151</v>
      </c>
      <c r="B36" s="139" t="s">
        <v>37</v>
      </c>
      <c r="C36" s="141"/>
      <c r="D36" s="90"/>
      <c r="E36" s="10" t="s">
        <v>38</v>
      </c>
      <c r="F36" s="9"/>
      <c r="G36" s="9"/>
      <c r="H36" s="11">
        <f>H38</f>
        <v>100</v>
      </c>
      <c r="I36" s="11">
        <f t="shared" ref="I36:L36" si="9">I38</f>
        <v>100</v>
      </c>
      <c r="J36" s="11">
        <f t="shared" si="9"/>
        <v>99.259877051217615</v>
      </c>
      <c r="K36" s="11">
        <f t="shared" si="9"/>
        <v>99.259877051217615</v>
      </c>
      <c r="L36" s="11">
        <f t="shared" si="9"/>
        <v>99.259877051217615</v>
      </c>
      <c r="M36" s="12" t="s">
        <v>38</v>
      </c>
      <c r="N36" s="10"/>
      <c r="O36" s="10"/>
      <c r="P36" s="11">
        <f>P38</f>
        <v>181051</v>
      </c>
      <c r="Q36" s="12" t="s">
        <v>38</v>
      </c>
      <c r="R36" s="11">
        <f>R38</f>
        <v>179711</v>
      </c>
      <c r="S36" s="11">
        <f>S38</f>
        <v>178411</v>
      </c>
    </row>
    <row r="37" spans="1:19" ht="18" customHeight="1" x14ac:dyDescent="0.25">
      <c r="A37" s="122"/>
      <c r="B37" s="122" t="s">
        <v>39</v>
      </c>
      <c r="C37" s="122"/>
      <c r="D37" s="87"/>
      <c r="E37" s="9"/>
      <c r="F37" s="9"/>
      <c r="G37" s="9"/>
      <c r="H37" s="12" t="s">
        <v>38</v>
      </c>
      <c r="I37" s="9"/>
      <c r="J37" s="12" t="s">
        <v>38</v>
      </c>
      <c r="K37" s="9"/>
      <c r="L37" s="10"/>
      <c r="M37" s="12" t="s">
        <v>38</v>
      </c>
      <c r="N37" s="10"/>
      <c r="O37" s="10"/>
      <c r="P37" s="12" t="s">
        <v>38</v>
      </c>
      <c r="Q37" s="12" t="s">
        <v>38</v>
      </c>
      <c r="R37" s="12" t="s">
        <v>38</v>
      </c>
      <c r="S37" s="12" t="s">
        <v>38</v>
      </c>
    </row>
    <row r="38" spans="1:19" ht="66.75" customHeight="1" x14ac:dyDescent="0.25">
      <c r="A38" s="122"/>
      <c r="B38" s="122" t="s">
        <v>170</v>
      </c>
      <c r="C38" s="122"/>
      <c r="D38" s="87"/>
      <c r="E38" s="9" t="s">
        <v>111</v>
      </c>
      <c r="F38" s="9" t="s">
        <v>99</v>
      </c>
      <c r="G38" s="78">
        <v>744</v>
      </c>
      <c r="H38" s="11">
        <v>100</v>
      </c>
      <c r="I38" s="11">
        <f>H38</f>
        <v>100</v>
      </c>
      <c r="J38" s="11">
        <f>R38/P38*100</f>
        <v>99.259877051217615</v>
      </c>
      <c r="K38" s="11">
        <f>J38</f>
        <v>99.259877051217615</v>
      </c>
      <c r="L38" s="11">
        <f>K38</f>
        <v>99.259877051217615</v>
      </c>
      <c r="M38" s="11"/>
      <c r="N38" s="10" t="s">
        <v>100</v>
      </c>
      <c r="O38" s="10" t="s">
        <v>100</v>
      </c>
      <c r="P38" s="11">
        <f>8680+172371</f>
        <v>181051</v>
      </c>
      <c r="Q38" s="11"/>
      <c r="R38" s="11">
        <f>7340+172371</f>
        <v>179711</v>
      </c>
      <c r="S38" s="11">
        <f>7340+171071</f>
        <v>178411</v>
      </c>
    </row>
    <row r="39" spans="1:19" x14ac:dyDescent="0.25">
      <c r="A39" s="122" t="s">
        <v>98</v>
      </c>
      <c r="B39" s="139" t="s">
        <v>37</v>
      </c>
      <c r="C39" s="141"/>
      <c r="D39" s="90"/>
      <c r="E39" s="10" t="s">
        <v>38</v>
      </c>
      <c r="F39" s="9"/>
      <c r="G39" s="9"/>
      <c r="H39" s="11"/>
      <c r="I39" s="9"/>
      <c r="J39" s="11"/>
      <c r="K39" s="9"/>
      <c r="L39" s="10"/>
      <c r="M39" s="12" t="s">
        <v>38</v>
      </c>
      <c r="N39" s="10"/>
      <c r="O39" s="10"/>
      <c r="P39" s="11"/>
      <c r="Q39" s="12" t="s">
        <v>38</v>
      </c>
      <c r="R39" s="11"/>
      <c r="S39" s="11"/>
    </row>
    <row r="40" spans="1:19" x14ac:dyDescent="0.25">
      <c r="A40" s="122"/>
      <c r="B40" s="122" t="s">
        <v>39</v>
      </c>
      <c r="C40" s="122"/>
      <c r="D40" s="87"/>
      <c r="E40" s="9"/>
      <c r="F40" s="9"/>
      <c r="G40" s="9"/>
      <c r="H40" s="12" t="s">
        <v>38</v>
      </c>
      <c r="I40" s="9"/>
      <c r="J40" s="12" t="s">
        <v>38</v>
      </c>
      <c r="K40" s="9"/>
      <c r="L40" s="10"/>
      <c r="M40" s="12" t="s">
        <v>38</v>
      </c>
      <c r="N40" s="10"/>
      <c r="O40" s="10"/>
      <c r="P40" s="12" t="s">
        <v>38</v>
      </c>
      <c r="Q40" s="12" t="s">
        <v>38</v>
      </c>
      <c r="R40" s="12" t="s">
        <v>38</v>
      </c>
      <c r="S40" s="12" t="s">
        <v>38</v>
      </c>
    </row>
    <row r="41" spans="1:19" ht="15.75" customHeight="1" x14ac:dyDescent="0.25">
      <c r="A41" s="122"/>
      <c r="B41" s="122"/>
      <c r="C41" s="122"/>
      <c r="D41" s="87"/>
      <c r="E41" s="9"/>
      <c r="F41" s="9"/>
      <c r="G41" s="9"/>
      <c r="H41" s="11"/>
      <c r="I41" s="9"/>
      <c r="J41" s="11"/>
      <c r="K41" s="9"/>
      <c r="L41" s="9"/>
      <c r="M41" s="9"/>
      <c r="N41" s="10"/>
      <c r="O41" s="10"/>
      <c r="P41" s="11"/>
      <c r="Q41" s="11"/>
      <c r="R41" s="11"/>
      <c r="S41" s="11"/>
    </row>
    <row r="42" spans="1:19" x14ac:dyDescent="0.25">
      <c r="A42" s="122" t="s">
        <v>145</v>
      </c>
      <c r="B42" s="139" t="s">
        <v>37</v>
      </c>
      <c r="C42" s="141"/>
      <c r="D42" s="90"/>
      <c r="E42" s="10" t="s">
        <v>38</v>
      </c>
      <c r="F42" s="9"/>
      <c r="G42" s="9"/>
      <c r="H42" s="11">
        <f>H44</f>
        <v>100</v>
      </c>
      <c r="I42" s="11">
        <f t="shared" ref="I42:L42" si="10">I44</f>
        <v>0</v>
      </c>
      <c r="J42" s="11">
        <f t="shared" si="10"/>
        <v>99.8907559551742</v>
      </c>
      <c r="K42" s="11">
        <f t="shared" si="10"/>
        <v>0</v>
      </c>
      <c r="L42" s="11">
        <f t="shared" si="10"/>
        <v>0</v>
      </c>
      <c r="M42" s="12" t="s">
        <v>38</v>
      </c>
      <c r="N42" s="10"/>
      <c r="O42" s="10"/>
      <c r="P42" s="11">
        <f>P44</f>
        <v>822562</v>
      </c>
      <c r="Q42" s="12" t="s">
        <v>38</v>
      </c>
      <c r="R42" s="11">
        <f>R44</f>
        <v>821663.4</v>
      </c>
      <c r="S42" s="11">
        <f>S44</f>
        <v>741683.4</v>
      </c>
    </row>
    <row r="43" spans="1:19" x14ac:dyDescent="0.25">
      <c r="A43" s="122"/>
      <c r="B43" s="122" t="s">
        <v>39</v>
      </c>
      <c r="C43" s="122"/>
      <c r="D43" s="87"/>
      <c r="E43" s="9"/>
      <c r="F43" s="9"/>
      <c r="G43" s="9"/>
      <c r="H43" s="12" t="s">
        <v>38</v>
      </c>
      <c r="I43" s="9"/>
      <c r="J43" s="12" t="s">
        <v>38</v>
      </c>
      <c r="K43" s="9"/>
      <c r="L43" s="10"/>
      <c r="M43" s="12" t="s">
        <v>38</v>
      </c>
      <c r="N43" s="10"/>
      <c r="O43" s="10"/>
      <c r="P43" s="12" t="s">
        <v>38</v>
      </c>
      <c r="Q43" s="12" t="s">
        <v>38</v>
      </c>
      <c r="R43" s="12" t="s">
        <v>38</v>
      </c>
      <c r="S43" s="12" t="s">
        <v>38</v>
      </c>
    </row>
    <row r="44" spans="1:19" ht="45.75" customHeight="1" x14ac:dyDescent="0.25">
      <c r="A44" s="122"/>
      <c r="B44" s="122" t="s">
        <v>114</v>
      </c>
      <c r="C44" s="122"/>
      <c r="D44" s="87"/>
      <c r="E44" s="9" t="s">
        <v>111</v>
      </c>
      <c r="F44" s="9" t="s">
        <v>99</v>
      </c>
      <c r="G44" s="78">
        <v>744</v>
      </c>
      <c r="H44" s="11">
        <v>100</v>
      </c>
      <c r="I44" s="9"/>
      <c r="J44" s="11">
        <f>R44/P44*100</f>
        <v>99.8907559551742</v>
      </c>
      <c r="K44" s="9"/>
      <c r="L44" s="9"/>
      <c r="M44" s="9"/>
      <c r="N44" s="10" t="s">
        <v>100</v>
      </c>
      <c r="O44" s="10" t="s">
        <v>100</v>
      </c>
      <c r="P44" s="11">
        <f>174133.1+673669.9-25241</f>
        <v>822562</v>
      </c>
      <c r="Q44" s="11"/>
      <c r="R44" s="11">
        <f>672771.3+174133.1-25241</f>
        <v>821663.4</v>
      </c>
      <c r="S44" s="11">
        <f>592791.3+174133.1-25241</f>
        <v>741683.4</v>
      </c>
    </row>
    <row r="45" spans="1:19" hidden="1" x14ac:dyDescent="0.25">
      <c r="A45" s="122" t="s">
        <v>102</v>
      </c>
      <c r="B45" s="139" t="s">
        <v>37</v>
      </c>
      <c r="C45" s="141"/>
      <c r="D45" s="90"/>
      <c r="E45" s="10" t="s">
        <v>38</v>
      </c>
      <c r="F45" s="9"/>
      <c r="G45" s="9"/>
      <c r="H45" s="11"/>
      <c r="I45" s="9"/>
      <c r="J45" s="11"/>
      <c r="K45" s="9"/>
      <c r="L45" s="10"/>
      <c r="M45" s="89"/>
      <c r="N45" s="10"/>
      <c r="O45" s="10"/>
      <c r="P45" s="11"/>
      <c r="Q45" s="12" t="s">
        <v>38</v>
      </c>
      <c r="R45" s="11"/>
      <c r="S45" s="11"/>
    </row>
    <row r="46" spans="1:19" hidden="1" x14ac:dyDescent="0.25">
      <c r="A46" s="122"/>
      <c r="B46" s="122" t="s">
        <v>39</v>
      </c>
      <c r="C46" s="122"/>
      <c r="D46" s="87"/>
      <c r="E46" s="9"/>
      <c r="F46" s="9"/>
      <c r="G46" s="9"/>
      <c r="H46" s="12" t="s">
        <v>38</v>
      </c>
      <c r="I46" s="9"/>
      <c r="J46" s="12" t="s">
        <v>38</v>
      </c>
      <c r="K46" s="9"/>
      <c r="L46" s="10"/>
      <c r="M46" s="89"/>
      <c r="N46" s="10"/>
      <c r="O46" s="10"/>
      <c r="P46" s="12" t="s">
        <v>38</v>
      </c>
      <c r="Q46" s="12" t="s">
        <v>38</v>
      </c>
      <c r="R46" s="12" t="s">
        <v>38</v>
      </c>
      <c r="S46" s="12" t="s">
        <v>38</v>
      </c>
    </row>
    <row r="47" spans="1:19" ht="15" hidden="1" customHeight="1" x14ac:dyDescent="0.25">
      <c r="A47" s="122"/>
      <c r="B47" s="122"/>
      <c r="C47" s="122"/>
      <c r="D47" s="87"/>
      <c r="E47" s="9"/>
      <c r="F47" s="9"/>
      <c r="G47" s="9"/>
      <c r="H47" s="11"/>
      <c r="I47" s="9"/>
      <c r="J47" s="11"/>
      <c r="K47" s="9"/>
      <c r="L47" s="9"/>
      <c r="M47" s="9"/>
      <c r="N47" s="10"/>
      <c r="O47" s="10"/>
      <c r="P47" s="11"/>
      <c r="Q47" s="11"/>
      <c r="R47" s="11"/>
      <c r="S47" s="11"/>
    </row>
    <row r="48" spans="1:19" ht="15" hidden="1" customHeight="1" x14ac:dyDescent="0.25">
      <c r="A48" s="122" t="s">
        <v>103</v>
      </c>
      <c r="B48" s="139" t="s">
        <v>37</v>
      </c>
      <c r="C48" s="141"/>
      <c r="D48" s="90"/>
      <c r="E48" s="10" t="s">
        <v>38</v>
      </c>
      <c r="F48" s="9"/>
      <c r="G48" s="9"/>
      <c r="H48" s="11"/>
      <c r="I48" s="9"/>
      <c r="J48" s="11"/>
      <c r="K48" s="9"/>
      <c r="L48" s="10"/>
      <c r="M48" s="89"/>
      <c r="N48" s="10"/>
      <c r="O48" s="10"/>
      <c r="P48" s="11"/>
      <c r="Q48" s="12" t="s">
        <v>38</v>
      </c>
      <c r="R48" s="11"/>
      <c r="S48" s="11"/>
    </row>
    <row r="49" spans="1:19" hidden="1" x14ac:dyDescent="0.25">
      <c r="A49" s="122"/>
      <c r="B49" s="122" t="s">
        <v>39</v>
      </c>
      <c r="C49" s="122"/>
      <c r="D49" s="87"/>
      <c r="E49" s="9"/>
      <c r="F49" s="9"/>
      <c r="G49" s="9"/>
      <c r="H49" s="12" t="s">
        <v>38</v>
      </c>
      <c r="I49" s="9"/>
      <c r="J49" s="12" t="s">
        <v>38</v>
      </c>
      <c r="K49" s="9"/>
      <c r="L49" s="10"/>
      <c r="M49" s="89"/>
      <c r="N49" s="10"/>
      <c r="O49" s="10"/>
      <c r="P49" s="12" t="s">
        <v>38</v>
      </c>
      <c r="Q49" s="12" t="s">
        <v>38</v>
      </c>
      <c r="R49" s="12" t="s">
        <v>38</v>
      </c>
      <c r="S49" s="12" t="s">
        <v>38</v>
      </c>
    </row>
    <row r="50" spans="1:19" ht="15" hidden="1" customHeight="1" x14ac:dyDescent="0.25">
      <c r="A50" s="122"/>
      <c r="B50" s="122"/>
      <c r="C50" s="122"/>
      <c r="D50" s="87"/>
      <c r="E50" s="9"/>
      <c r="F50" s="9"/>
      <c r="G50" s="9"/>
      <c r="H50" s="11"/>
      <c r="I50" s="9"/>
      <c r="J50" s="11"/>
      <c r="K50" s="9"/>
      <c r="L50" s="9"/>
      <c r="M50" s="9"/>
      <c r="N50" s="10"/>
      <c r="O50" s="10"/>
      <c r="P50" s="11"/>
      <c r="Q50" s="11"/>
      <c r="R50" s="11"/>
      <c r="S50" s="11"/>
    </row>
    <row r="51" spans="1:19" x14ac:dyDescent="0.25">
      <c r="A51" s="27"/>
    </row>
    <row r="52" spans="1:19" hidden="1" x14ac:dyDescent="0.25">
      <c r="A52" s="27" t="s">
        <v>159</v>
      </c>
      <c r="H52" s="142"/>
      <c r="I52" s="142"/>
    </row>
    <row r="53" spans="1:19" hidden="1" x14ac:dyDescent="0.25">
      <c r="A53" s="28" t="s">
        <v>89</v>
      </c>
    </row>
    <row r="54" spans="1:19" hidden="1" x14ac:dyDescent="0.25">
      <c r="A54" s="27" t="s">
        <v>193</v>
      </c>
    </row>
    <row r="55" spans="1:19" hidden="1" x14ac:dyDescent="0.25">
      <c r="A55" s="27"/>
    </row>
    <row r="56" spans="1:19" hidden="1" x14ac:dyDescent="0.25">
      <c r="A56" s="27" t="s">
        <v>20</v>
      </c>
    </row>
    <row r="57" spans="1:19" hidden="1" x14ac:dyDescent="0.25"/>
    <row r="58" spans="1:19" ht="18" hidden="1" x14ac:dyDescent="0.25">
      <c r="A58" s="143" t="s">
        <v>40</v>
      </c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</row>
    <row r="59" spans="1:19" ht="6" hidden="1" customHeight="1" x14ac:dyDescent="0.25"/>
    <row r="60" spans="1:19" hidden="1" x14ac:dyDescent="0.25">
      <c r="A60" s="136" t="s">
        <v>41</v>
      </c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</row>
    <row r="61" spans="1:19" hidden="1" x14ac:dyDescent="0.25">
      <c r="A61" s="136" t="s">
        <v>42</v>
      </c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</row>
    <row r="62" spans="1:19" ht="15.75" hidden="1" customHeight="1" x14ac:dyDescent="0.25">
      <c r="A62" s="136" t="s">
        <v>43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</row>
    <row r="63" spans="1:19" ht="15" hidden="1" customHeight="1" x14ac:dyDescent="0.25">
      <c r="A63" s="136" t="s">
        <v>67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</row>
    <row r="64" spans="1:19" hidden="1" x14ac:dyDescent="0.25"/>
  </sheetData>
  <mergeCells count="85">
    <mergeCell ref="M5:M6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H4:M4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60:S60"/>
    <mergeCell ref="A61:S61"/>
    <mergeCell ref="A62:S62"/>
    <mergeCell ref="A63:S63"/>
    <mergeCell ref="A48:A50"/>
    <mergeCell ref="B48:C48"/>
    <mergeCell ref="B49:C49"/>
    <mergeCell ref="B50:C50"/>
    <mergeCell ref="H52:I52"/>
    <mergeCell ref="A58:S58"/>
  </mergeCells>
  <pageMargins left="0.16" right="0.17" top="0.36" bottom="0.37" header="0.31496062992125984" footer="0.31496062992125984"/>
  <pageSetup paperSize="9" scale="6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zoomScale="110" zoomScaleNormal="110" workbookViewId="0">
      <selection sqref="A1:XFD18"/>
    </sheetView>
  </sheetViews>
  <sheetFormatPr defaultRowHeight="12.75" x14ac:dyDescent="0.2"/>
  <cols>
    <col min="1" max="1" width="8.28515625" style="4" customWidth="1"/>
    <col min="2" max="2" width="16.85546875" style="4" customWidth="1"/>
    <col min="3" max="3" width="49.28515625" style="4" customWidth="1"/>
    <col min="4" max="4" width="7.5703125" style="4" customWidth="1"/>
    <col min="5" max="16384" width="9.140625" style="4"/>
  </cols>
  <sheetData>
    <row r="1" spans="1:6" s="29" customFormat="1" x14ac:dyDescent="0.2">
      <c r="D1" s="100" t="s">
        <v>195</v>
      </c>
      <c r="E1" s="100"/>
      <c r="F1" s="100"/>
    </row>
    <row r="2" spans="1:6" s="29" customFormat="1" ht="56.25" customHeight="1" x14ac:dyDescent="0.2">
      <c r="D2" s="101" t="s">
        <v>196</v>
      </c>
      <c r="E2" s="101"/>
      <c r="F2" s="101"/>
    </row>
    <row r="3" spans="1:6" s="29" customFormat="1" x14ac:dyDescent="0.2">
      <c r="C3" s="102"/>
      <c r="D3" s="102"/>
    </row>
    <row r="4" spans="1:6" s="29" customFormat="1" x14ac:dyDescent="0.2">
      <c r="D4" s="30"/>
    </row>
    <row r="5" spans="1:6" s="29" customFormat="1" x14ac:dyDescent="0.2">
      <c r="D5" s="30"/>
    </row>
    <row r="6" spans="1:6" s="29" customFormat="1" x14ac:dyDescent="0.2">
      <c r="D6" s="30"/>
    </row>
    <row r="7" spans="1:6" x14ac:dyDescent="0.2">
      <c r="A7" s="111" t="s">
        <v>197</v>
      </c>
      <c r="B7" s="111"/>
      <c r="C7" s="111"/>
      <c r="D7" s="111"/>
      <c r="E7" s="111"/>
      <c r="F7" s="111"/>
    </row>
    <row r="8" spans="1:6" x14ac:dyDescent="0.2">
      <c r="A8" s="111" t="s">
        <v>1</v>
      </c>
      <c r="B8" s="111"/>
      <c r="C8" s="111"/>
      <c r="D8" s="111"/>
      <c r="E8" s="111"/>
      <c r="F8" s="111"/>
    </row>
    <row r="9" spans="1:6" x14ac:dyDescent="0.2">
      <c r="A9" s="111"/>
      <c r="B9" s="111"/>
      <c r="C9" s="111"/>
      <c r="D9" s="111"/>
      <c r="E9" s="111"/>
      <c r="F9" s="111"/>
    </row>
    <row r="10" spans="1:6" x14ac:dyDescent="0.2">
      <c r="A10" s="84"/>
      <c r="B10" s="84"/>
      <c r="C10" s="56" t="s">
        <v>198</v>
      </c>
      <c r="D10" s="56"/>
      <c r="E10" s="56"/>
      <c r="F10" s="57" t="s">
        <v>199</v>
      </c>
    </row>
    <row r="11" spans="1:6" x14ac:dyDescent="0.2">
      <c r="A11" s="84"/>
      <c r="B11" s="84"/>
      <c r="C11" s="58" t="s">
        <v>210</v>
      </c>
      <c r="E11" s="59" t="s">
        <v>200</v>
      </c>
      <c r="F11" s="60">
        <v>46052</v>
      </c>
    </row>
    <row r="12" spans="1:6" x14ac:dyDescent="0.2">
      <c r="A12" s="84"/>
      <c r="B12" s="84"/>
      <c r="E12" s="59" t="s">
        <v>201</v>
      </c>
      <c r="F12" s="60">
        <v>46070</v>
      </c>
    </row>
    <row r="13" spans="1:6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x14ac:dyDescent="0.2">
      <c r="A14" s="84"/>
      <c r="B14" s="84"/>
      <c r="E14" s="59"/>
      <c r="F14" s="114" t="s">
        <v>216</v>
      </c>
    </row>
    <row r="15" spans="1:6" ht="36.75" customHeight="1" x14ac:dyDescent="0.2">
      <c r="A15" s="112" t="s">
        <v>206</v>
      </c>
      <c r="B15" s="112"/>
      <c r="C15" s="64" t="s">
        <v>218</v>
      </c>
      <c r="E15" s="59" t="s">
        <v>208</v>
      </c>
      <c r="F15" s="115"/>
    </row>
    <row r="16" spans="1:6" ht="19.5" customHeight="1" x14ac:dyDescent="0.2">
      <c r="A16" s="84"/>
      <c r="B16" s="84"/>
      <c r="E16" s="59"/>
      <c r="F16" s="116" t="s">
        <v>223</v>
      </c>
    </row>
    <row r="17" spans="1:6" ht="52.5" customHeight="1" x14ac:dyDescent="0.2">
      <c r="A17" s="111" t="s">
        <v>3</v>
      </c>
      <c r="B17" s="111"/>
      <c r="C17" s="65" t="s">
        <v>120</v>
      </c>
      <c r="D17" s="66"/>
      <c r="E17" s="66" t="s">
        <v>209</v>
      </c>
      <c r="F17" s="117"/>
    </row>
    <row r="18" spans="1:6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x14ac:dyDescent="0.2">
      <c r="A19" s="1"/>
      <c r="B19" s="1"/>
    </row>
    <row r="20" spans="1:6" x14ac:dyDescent="0.2">
      <c r="A20" s="1"/>
      <c r="B20" s="1"/>
    </row>
    <row r="21" spans="1:6" x14ac:dyDescent="0.2">
      <c r="A21" s="147" t="s">
        <v>4</v>
      </c>
      <c r="B21" s="147"/>
      <c r="C21" s="147"/>
      <c r="D21" s="147"/>
    </row>
    <row r="22" spans="1:6" x14ac:dyDescent="0.2">
      <c r="A22" s="147" t="s">
        <v>5</v>
      </c>
      <c r="B22" s="147"/>
      <c r="C22" s="147"/>
      <c r="D22" s="147"/>
    </row>
    <row r="23" spans="1:6" x14ac:dyDescent="0.2">
      <c r="A23" s="1"/>
      <c r="B23" s="1"/>
    </row>
    <row r="24" spans="1:6" ht="15" customHeight="1" x14ac:dyDescent="0.2">
      <c r="A24" s="167" t="s">
        <v>66</v>
      </c>
      <c r="B24" s="169" t="s">
        <v>6</v>
      </c>
      <c r="C24" s="170"/>
      <c r="D24" s="144" t="s">
        <v>51</v>
      </c>
      <c r="E24" s="144"/>
      <c r="F24" s="144"/>
    </row>
    <row r="25" spans="1:6" x14ac:dyDescent="0.2">
      <c r="A25" s="168"/>
      <c r="B25" s="171"/>
      <c r="C25" s="172"/>
      <c r="D25" s="144"/>
      <c r="E25" s="144"/>
      <c r="F25" s="144"/>
    </row>
    <row r="26" spans="1:6" ht="15" customHeight="1" x14ac:dyDescent="0.2">
      <c r="A26" s="3">
        <v>1</v>
      </c>
      <c r="B26" s="173">
        <v>2</v>
      </c>
      <c r="C26" s="174"/>
      <c r="D26" s="144">
        <v>3</v>
      </c>
      <c r="E26" s="144"/>
      <c r="F26" s="144"/>
    </row>
    <row r="27" spans="1:6" ht="15" customHeight="1" x14ac:dyDescent="0.2">
      <c r="A27" s="6" t="s">
        <v>55</v>
      </c>
      <c r="B27" s="163" t="s">
        <v>7</v>
      </c>
      <c r="C27" s="164"/>
      <c r="D27" s="144" t="s">
        <v>8</v>
      </c>
      <c r="E27" s="144"/>
      <c r="F27" s="144"/>
    </row>
    <row r="28" spans="1:6" ht="15" customHeight="1" x14ac:dyDescent="0.2">
      <c r="A28" s="7" t="s">
        <v>54</v>
      </c>
      <c r="B28" s="165" t="s">
        <v>9</v>
      </c>
      <c r="C28" s="166"/>
      <c r="D28" s="145">
        <f>D29</f>
        <v>4</v>
      </c>
      <c r="E28" s="145"/>
      <c r="F28" s="145"/>
    </row>
    <row r="29" spans="1:6" ht="15" customHeight="1" x14ac:dyDescent="0.2">
      <c r="A29" s="8" t="s">
        <v>56</v>
      </c>
      <c r="B29" s="163" t="s">
        <v>10</v>
      </c>
      <c r="C29" s="164"/>
      <c r="D29" s="144">
        <v>4</v>
      </c>
      <c r="E29" s="144"/>
      <c r="F29" s="144"/>
    </row>
    <row r="30" spans="1:6" ht="15" customHeight="1" x14ac:dyDescent="0.2">
      <c r="A30" s="8" t="s">
        <v>57</v>
      </c>
      <c r="B30" s="163" t="s">
        <v>11</v>
      </c>
      <c r="C30" s="164"/>
      <c r="D30" s="144"/>
      <c r="E30" s="144"/>
      <c r="F30" s="144"/>
    </row>
    <row r="31" spans="1:6" ht="15" customHeight="1" x14ac:dyDescent="0.2">
      <c r="A31" s="8" t="s">
        <v>58</v>
      </c>
      <c r="B31" s="163" t="s">
        <v>12</v>
      </c>
      <c r="C31" s="164"/>
      <c r="D31" s="144"/>
      <c r="E31" s="144"/>
      <c r="F31" s="144"/>
    </row>
    <row r="32" spans="1:6" ht="15" customHeight="1" x14ac:dyDescent="0.2">
      <c r="A32" s="7" t="s">
        <v>59</v>
      </c>
      <c r="B32" s="165" t="s">
        <v>13</v>
      </c>
      <c r="C32" s="166"/>
      <c r="D32" s="145"/>
      <c r="E32" s="145"/>
      <c r="F32" s="145"/>
    </row>
    <row r="33" spans="1:6" ht="15" customHeight="1" x14ac:dyDescent="0.2">
      <c r="A33" s="7" t="s">
        <v>60</v>
      </c>
      <c r="B33" s="165" t="s">
        <v>14</v>
      </c>
      <c r="C33" s="166"/>
      <c r="D33" s="145"/>
      <c r="E33" s="145"/>
      <c r="F33" s="145"/>
    </row>
    <row r="34" spans="1:6" ht="15" customHeight="1" x14ac:dyDescent="0.2">
      <c r="A34" s="8" t="s">
        <v>61</v>
      </c>
      <c r="B34" s="163" t="s">
        <v>15</v>
      </c>
      <c r="C34" s="164"/>
      <c r="D34" s="144"/>
      <c r="E34" s="144"/>
      <c r="F34" s="144"/>
    </row>
    <row r="35" spans="1:6" ht="15" customHeight="1" x14ac:dyDescent="0.2">
      <c r="A35" s="8" t="s">
        <v>62</v>
      </c>
      <c r="B35" s="163" t="s">
        <v>10</v>
      </c>
      <c r="C35" s="164"/>
      <c r="D35" s="144"/>
      <c r="E35" s="144"/>
      <c r="F35" s="144"/>
    </row>
    <row r="36" spans="1:6" ht="28.5" customHeight="1" x14ac:dyDescent="0.2">
      <c r="A36" s="7" t="s">
        <v>63</v>
      </c>
      <c r="B36" s="165" t="s">
        <v>16</v>
      </c>
      <c r="C36" s="166"/>
      <c r="D36" s="145"/>
      <c r="E36" s="145"/>
      <c r="F36" s="145"/>
    </row>
    <row r="37" spans="1:6" ht="15" customHeight="1" x14ac:dyDescent="0.2">
      <c r="A37" s="8" t="s">
        <v>64</v>
      </c>
      <c r="B37" s="163" t="s">
        <v>17</v>
      </c>
      <c r="C37" s="164"/>
      <c r="D37" s="144"/>
      <c r="E37" s="144"/>
      <c r="F37" s="144"/>
    </row>
    <row r="38" spans="1:6" ht="15" customHeight="1" x14ac:dyDescent="0.2">
      <c r="A38" s="8" t="s">
        <v>65</v>
      </c>
      <c r="B38" s="163" t="s">
        <v>18</v>
      </c>
      <c r="C38" s="164"/>
      <c r="D38" s="144"/>
      <c r="E38" s="144"/>
      <c r="F38" s="144"/>
    </row>
    <row r="39" spans="1:6" ht="15" customHeight="1" x14ac:dyDescent="0.2">
      <c r="A39" s="6" t="s">
        <v>19</v>
      </c>
      <c r="B39" s="163" t="s">
        <v>19</v>
      </c>
      <c r="C39" s="164"/>
      <c r="D39" s="144" t="s">
        <v>19</v>
      </c>
      <c r="E39" s="144"/>
      <c r="F39" s="144"/>
    </row>
    <row r="40" spans="1:6" x14ac:dyDescent="0.2">
      <c r="A40" s="2"/>
      <c r="B40" s="2"/>
    </row>
    <row r="41" spans="1:6" ht="15.75" hidden="1" x14ac:dyDescent="0.2">
      <c r="A41" s="151" t="s">
        <v>21</v>
      </c>
      <c r="B41" s="151"/>
      <c r="C41" s="151"/>
      <c r="D41" s="151"/>
    </row>
    <row r="42" spans="1:6" ht="27.75" hidden="1" customHeight="1" x14ac:dyDescent="0.2">
      <c r="A42" s="150" t="s">
        <v>22</v>
      </c>
      <c r="B42" s="150"/>
      <c r="C42" s="150"/>
      <c r="D42" s="150"/>
    </row>
    <row r="43" spans="1:6" ht="41.25" hidden="1" customHeight="1" x14ac:dyDescent="0.2">
      <c r="A43" s="150" t="s">
        <v>23</v>
      </c>
      <c r="B43" s="150"/>
      <c r="C43" s="150"/>
      <c r="D43" s="150"/>
    </row>
    <row r="44" spans="1:6" ht="39.75" hidden="1" customHeight="1" x14ac:dyDescent="0.2">
      <c r="A44" s="150" t="s">
        <v>24</v>
      </c>
      <c r="B44" s="150"/>
      <c r="C44" s="150"/>
      <c r="D44" s="150"/>
    </row>
    <row r="45" spans="1:6" ht="28.5" hidden="1" customHeight="1" x14ac:dyDescent="0.2">
      <c r="A45" s="150" t="s">
        <v>25</v>
      </c>
      <c r="B45" s="150"/>
      <c r="C45" s="150"/>
      <c r="D45" s="150"/>
    </row>
    <row r="46" spans="1:6" ht="42" hidden="1" customHeight="1" x14ac:dyDescent="0.2">
      <c r="A46" s="150" t="s">
        <v>26</v>
      </c>
      <c r="B46" s="150"/>
      <c r="C46" s="150"/>
      <c r="D46" s="150"/>
    </row>
    <row r="47" spans="1:6" ht="29.25" hidden="1" customHeight="1" x14ac:dyDescent="0.2">
      <c r="A47" s="150" t="s">
        <v>27</v>
      </c>
      <c r="B47" s="150"/>
      <c r="C47" s="150"/>
      <c r="D47" s="150"/>
    </row>
    <row r="48" spans="1:6" ht="54.75" hidden="1" customHeight="1" x14ac:dyDescent="0.2">
      <c r="A48" s="150" t="s">
        <v>28</v>
      </c>
      <c r="B48" s="150"/>
      <c r="C48" s="150"/>
      <c r="D48" s="150"/>
    </row>
    <row r="49" spans="1:4" ht="53.25" hidden="1" customHeight="1" x14ac:dyDescent="0.2">
      <c r="A49" s="150" t="s">
        <v>29</v>
      </c>
      <c r="B49" s="150"/>
      <c r="C49" s="150"/>
      <c r="D49" s="150"/>
    </row>
    <row r="50" spans="1:4" hidden="1" x14ac:dyDescent="0.2">
      <c r="A50" s="1"/>
      <c r="B50" s="1"/>
    </row>
  </sheetData>
  <mergeCells count="55">
    <mergeCell ref="A18:B18"/>
    <mergeCell ref="C18:F18"/>
    <mergeCell ref="D39:F39"/>
    <mergeCell ref="D38:F38"/>
    <mergeCell ref="D37:F37"/>
    <mergeCell ref="D36:F36"/>
    <mergeCell ref="D35:F35"/>
    <mergeCell ref="D34:F34"/>
    <mergeCell ref="D33:F33"/>
    <mergeCell ref="D32:F32"/>
    <mergeCell ref="D31:F31"/>
    <mergeCell ref="D30:F30"/>
    <mergeCell ref="D29:F29"/>
    <mergeCell ref="D28:F28"/>
    <mergeCell ref="D27:F27"/>
    <mergeCell ref="D26:F26"/>
    <mergeCell ref="A9:F9"/>
    <mergeCell ref="A13:B13"/>
    <mergeCell ref="F14:F15"/>
    <mergeCell ref="A15:B15"/>
    <mergeCell ref="F16:F17"/>
    <mergeCell ref="A17:B17"/>
    <mergeCell ref="D1:F1"/>
    <mergeCell ref="D2:F2"/>
    <mergeCell ref="C3:D3"/>
    <mergeCell ref="A7:F7"/>
    <mergeCell ref="A8:F8"/>
    <mergeCell ref="D24:F25"/>
    <mergeCell ref="B28:C28"/>
    <mergeCell ref="A21:D21"/>
    <mergeCell ref="A22:D22"/>
    <mergeCell ref="A24:A25"/>
    <mergeCell ref="B24:C25"/>
    <mergeCell ref="B26:C26"/>
    <mergeCell ref="B27:C27"/>
    <mergeCell ref="A41:D41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A48:D48"/>
    <mergeCell ref="A49:D49"/>
    <mergeCell ref="A42:D42"/>
    <mergeCell ref="A43:D43"/>
    <mergeCell ref="A44:D44"/>
    <mergeCell ref="A45:D45"/>
    <mergeCell ref="A46:D46"/>
    <mergeCell ref="A47:D47"/>
  </mergeCells>
  <hyperlinks>
    <hyperlink ref="A49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7"/>
  <sheetViews>
    <sheetView topLeftCell="A18" zoomScale="80" zoomScaleNormal="80" workbookViewId="0">
      <selection activeCell="G44" sqref="G44"/>
    </sheetView>
  </sheetViews>
  <sheetFormatPr defaultRowHeight="15" x14ac:dyDescent="0.25"/>
  <cols>
    <col min="1" max="1" width="19.85546875" style="40" customWidth="1"/>
    <col min="2" max="2" width="0.140625" style="40" customWidth="1"/>
    <col min="3" max="3" width="25.28515625" style="40" customWidth="1"/>
    <col min="4" max="4" width="12.7109375" style="40" customWidth="1"/>
    <col min="5" max="5" width="15.5703125" style="40" customWidth="1"/>
    <col min="6" max="7" width="8.85546875" style="40" customWidth="1"/>
    <col min="8" max="19" width="14.140625" style="40" customWidth="1"/>
    <col min="20" max="16384" width="9.140625" style="40"/>
  </cols>
  <sheetData>
    <row r="1" spans="1:19" x14ac:dyDescent="0.25">
      <c r="A1" s="159" t="s">
        <v>30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x14ac:dyDescent="0.25">
      <c r="A2" s="159" t="s">
        <v>31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x14ac:dyDescent="0.25">
      <c r="A3" s="41"/>
    </row>
    <row r="4" spans="1:19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6" t="s">
        <v>36</v>
      </c>
      <c r="I6" s="16" t="s">
        <v>45</v>
      </c>
      <c r="J6" s="16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21">
        <v>1</v>
      </c>
      <c r="B7" s="121"/>
      <c r="C7" s="16">
        <v>2</v>
      </c>
      <c r="D7" s="88">
        <v>3</v>
      </c>
      <c r="E7" s="88">
        <v>4</v>
      </c>
      <c r="F7" s="88">
        <v>5</v>
      </c>
      <c r="G7" s="88">
        <v>6</v>
      </c>
      <c r="H7" s="88">
        <v>7</v>
      </c>
      <c r="I7" s="88">
        <v>8</v>
      </c>
      <c r="J7" s="88">
        <v>9</v>
      </c>
      <c r="K7" s="88">
        <v>10</v>
      </c>
      <c r="L7" s="88">
        <v>11</v>
      </c>
      <c r="M7" s="88">
        <v>12</v>
      </c>
      <c r="N7" s="88">
        <v>13</v>
      </c>
      <c r="O7" s="88">
        <v>14</v>
      </c>
      <c r="P7" s="88">
        <v>15</v>
      </c>
      <c r="Q7" s="88">
        <v>16</v>
      </c>
      <c r="R7" s="88">
        <v>17</v>
      </c>
      <c r="S7" s="16">
        <v>18</v>
      </c>
    </row>
    <row r="8" spans="1:19" ht="54.75" customHeight="1" x14ac:dyDescent="0.25">
      <c r="A8" s="130" t="s">
        <v>68</v>
      </c>
      <c r="B8" s="131"/>
      <c r="C8" s="132"/>
      <c r="D8" s="187"/>
      <c r="E8" s="44" t="s">
        <v>173</v>
      </c>
      <c r="F8" s="45"/>
      <c r="G8" s="45"/>
      <c r="H8" s="45">
        <v>100</v>
      </c>
      <c r="I8" s="16">
        <f>H8</f>
        <v>100</v>
      </c>
      <c r="J8" s="17">
        <f>R8/P8*100</f>
        <v>99.251570485781897</v>
      </c>
      <c r="K8" s="17">
        <f>J8</f>
        <v>99.251570485781897</v>
      </c>
      <c r="L8" s="17">
        <f>K8</f>
        <v>99.251570485781897</v>
      </c>
      <c r="M8" s="17"/>
      <c r="N8" s="16" t="s">
        <v>38</v>
      </c>
      <c r="O8" s="16" t="s">
        <v>38</v>
      </c>
      <c r="P8" s="19">
        <f>P18+P27+P42+P30</f>
        <v>240503.61</v>
      </c>
      <c r="Q8" s="19"/>
      <c r="R8" s="19">
        <f t="shared" ref="R8:S8" si="0">R18+R27+R42+R30</f>
        <v>238703.61</v>
      </c>
      <c r="S8" s="19">
        <f t="shared" si="0"/>
        <v>238703.61</v>
      </c>
    </row>
    <row r="9" spans="1:19" ht="35.25" hidden="1" customHeight="1" x14ac:dyDescent="0.25">
      <c r="A9" s="121" t="s">
        <v>146</v>
      </c>
      <c r="B9" s="130" t="s">
        <v>37</v>
      </c>
      <c r="C9" s="132"/>
      <c r="D9" s="92"/>
      <c r="E9" s="16" t="s">
        <v>38</v>
      </c>
      <c r="F9" s="16"/>
      <c r="G9" s="88"/>
      <c r="H9" s="16"/>
      <c r="I9" s="16"/>
      <c r="J9" s="16"/>
      <c r="K9" s="16"/>
      <c r="L9" s="16"/>
      <c r="M9" s="88"/>
      <c r="N9" s="16"/>
      <c r="O9" s="16"/>
      <c r="P9" s="16"/>
      <c r="Q9" s="16" t="s">
        <v>38</v>
      </c>
      <c r="R9" s="16"/>
      <c r="S9" s="16"/>
    </row>
    <row r="10" spans="1:19" ht="19.5" hidden="1" customHeight="1" x14ac:dyDescent="0.25">
      <c r="A10" s="121"/>
      <c r="B10" s="121" t="s">
        <v>39</v>
      </c>
      <c r="C10" s="121"/>
      <c r="D10" s="88"/>
      <c r="E10" s="16"/>
      <c r="F10" s="16"/>
      <c r="G10" s="88"/>
      <c r="H10" s="16" t="s">
        <v>38</v>
      </c>
      <c r="I10" s="16"/>
      <c r="J10" s="16" t="s">
        <v>38</v>
      </c>
      <c r="K10" s="16"/>
      <c r="L10" s="16"/>
      <c r="M10" s="88"/>
      <c r="N10" s="16"/>
      <c r="O10" s="16"/>
      <c r="P10" s="16" t="s">
        <v>38</v>
      </c>
      <c r="Q10" s="16" t="s">
        <v>38</v>
      </c>
      <c r="R10" s="16" t="s">
        <v>38</v>
      </c>
      <c r="S10" s="16" t="s">
        <v>38</v>
      </c>
    </row>
    <row r="11" spans="1:19" ht="15" hidden="1" customHeight="1" x14ac:dyDescent="0.25">
      <c r="A11" s="121"/>
      <c r="B11" s="121"/>
      <c r="C11" s="121"/>
      <c r="D11" s="88"/>
      <c r="E11" s="16"/>
      <c r="F11" s="16"/>
      <c r="G11" s="88"/>
      <c r="H11" s="16"/>
      <c r="I11" s="16"/>
      <c r="J11" s="19"/>
      <c r="K11" s="16"/>
      <c r="L11" s="16"/>
      <c r="M11" s="88"/>
      <c r="N11" s="16"/>
      <c r="O11" s="16"/>
      <c r="P11" s="19"/>
      <c r="Q11" s="19"/>
      <c r="R11" s="19"/>
      <c r="S11" s="19"/>
    </row>
    <row r="12" spans="1:19" ht="38.25" hidden="1" customHeight="1" x14ac:dyDescent="0.25">
      <c r="A12" s="121" t="s">
        <v>130</v>
      </c>
      <c r="B12" s="130" t="s">
        <v>37</v>
      </c>
      <c r="C12" s="132"/>
      <c r="D12" s="92"/>
      <c r="E12" s="16" t="s">
        <v>38</v>
      </c>
      <c r="F12" s="16"/>
      <c r="G12" s="88"/>
      <c r="H12" s="16"/>
      <c r="I12" s="16"/>
      <c r="J12" s="19"/>
      <c r="K12" s="16"/>
      <c r="L12" s="16"/>
      <c r="M12" s="88"/>
      <c r="N12" s="16"/>
      <c r="O12" s="16"/>
      <c r="P12" s="19"/>
      <c r="Q12" s="19" t="s">
        <v>38</v>
      </c>
      <c r="R12" s="19"/>
      <c r="S12" s="19"/>
    </row>
    <row r="13" spans="1:19" hidden="1" x14ac:dyDescent="0.25">
      <c r="A13" s="121"/>
      <c r="B13" s="121" t="s">
        <v>39</v>
      </c>
      <c r="C13" s="121"/>
      <c r="D13" s="88"/>
      <c r="E13" s="16"/>
      <c r="F13" s="16"/>
      <c r="G13" s="88"/>
      <c r="H13" s="16" t="s">
        <v>38</v>
      </c>
      <c r="I13" s="16"/>
      <c r="J13" s="19" t="s">
        <v>38</v>
      </c>
      <c r="K13" s="16"/>
      <c r="L13" s="16"/>
      <c r="M13" s="88"/>
      <c r="N13" s="16"/>
      <c r="O13" s="16"/>
      <c r="P13" s="19" t="s">
        <v>38</v>
      </c>
      <c r="Q13" s="19" t="s">
        <v>38</v>
      </c>
      <c r="R13" s="19" t="s">
        <v>38</v>
      </c>
      <c r="S13" s="19" t="s">
        <v>38</v>
      </c>
    </row>
    <row r="14" spans="1:19" ht="15" hidden="1" customHeight="1" x14ac:dyDescent="0.25">
      <c r="A14" s="121"/>
      <c r="B14" s="121"/>
      <c r="C14" s="121"/>
      <c r="D14" s="88"/>
      <c r="E14" s="16"/>
      <c r="F14" s="16"/>
      <c r="G14" s="88"/>
      <c r="H14" s="16"/>
      <c r="I14" s="16"/>
      <c r="J14" s="19"/>
      <c r="K14" s="16"/>
      <c r="L14" s="16"/>
      <c r="M14" s="88"/>
      <c r="N14" s="16"/>
      <c r="O14" s="16"/>
      <c r="P14" s="19"/>
      <c r="Q14" s="19"/>
      <c r="R14" s="19"/>
      <c r="S14" s="19"/>
    </row>
    <row r="15" spans="1:19" ht="34.5" hidden="1" customHeight="1" x14ac:dyDescent="0.25">
      <c r="A15" s="121" t="s">
        <v>140</v>
      </c>
      <c r="B15" s="130" t="s">
        <v>37</v>
      </c>
      <c r="C15" s="132"/>
      <c r="D15" s="92"/>
      <c r="E15" s="16" t="s">
        <v>38</v>
      </c>
      <c r="F15" s="16"/>
      <c r="G15" s="88"/>
      <c r="H15" s="16"/>
      <c r="I15" s="16"/>
      <c r="J15" s="19"/>
      <c r="K15" s="16"/>
      <c r="L15" s="16"/>
      <c r="M15" s="88"/>
      <c r="N15" s="16"/>
      <c r="O15" s="16"/>
      <c r="P15" s="19"/>
      <c r="Q15" s="19" t="s">
        <v>38</v>
      </c>
      <c r="R15" s="19"/>
      <c r="S15" s="19"/>
    </row>
    <row r="16" spans="1:19" ht="19.5" hidden="1" customHeight="1" x14ac:dyDescent="0.25">
      <c r="A16" s="121"/>
      <c r="B16" s="121" t="s">
        <v>39</v>
      </c>
      <c r="C16" s="121"/>
      <c r="D16" s="88"/>
      <c r="E16" s="16"/>
      <c r="F16" s="16"/>
      <c r="G16" s="88"/>
      <c r="H16" s="16" t="s">
        <v>38</v>
      </c>
      <c r="I16" s="16"/>
      <c r="J16" s="19" t="s">
        <v>38</v>
      </c>
      <c r="K16" s="16"/>
      <c r="L16" s="16"/>
      <c r="M16" s="88"/>
      <c r="N16" s="16"/>
      <c r="O16" s="16"/>
      <c r="P16" s="19" t="s">
        <v>38</v>
      </c>
      <c r="Q16" s="19" t="s">
        <v>38</v>
      </c>
      <c r="R16" s="19" t="s">
        <v>38</v>
      </c>
      <c r="S16" s="19" t="s">
        <v>38</v>
      </c>
    </row>
    <row r="17" spans="1:19" ht="15" hidden="1" customHeight="1" x14ac:dyDescent="0.25">
      <c r="A17" s="121"/>
      <c r="B17" s="121"/>
      <c r="C17" s="121"/>
      <c r="D17" s="88"/>
      <c r="E17" s="16"/>
      <c r="F17" s="16"/>
      <c r="G17" s="88"/>
      <c r="H17" s="16"/>
      <c r="I17" s="16"/>
      <c r="J17" s="19"/>
      <c r="K17" s="16"/>
      <c r="L17" s="16"/>
      <c r="M17" s="88"/>
      <c r="N17" s="16"/>
      <c r="O17" s="16"/>
      <c r="P17" s="19"/>
      <c r="Q17" s="19"/>
      <c r="R17" s="19"/>
      <c r="S17" s="19"/>
    </row>
    <row r="18" spans="1:19" ht="38.25" customHeight="1" x14ac:dyDescent="0.25">
      <c r="A18" s="121" t="s">
        <v>139</v>
      </c>
      <c r="B18" s="121" t="s">
        <v>37</v>
      </c>
      <c r="C18" s="121"/>
      <c r="D18" s="88"/>
      <c r="E18" s="16" t="s">
        <v>38</v>
      </c>
      <c r="F18" s="16"/>
      <c r="G18" s="88"/>
      <c r="H18" s="16">
        <f>H20</f>
        <v>100</v>
      </c>
      <c r="I18" s="16">
        <f>I20</f>
        <v>100</v>
      </c>
      <c r="J18" s="19">
        <f>J20</f>
        <v>89.669427416536152</v>
      </c>
      <c r="K18" s="17">
        <f>K20</f>
        <v>89.669427416536152</v>
      </c>
      <c r="L18" s="17">
        <f>L20</f>
        <v>89.669427416536152</v>
      </c>
      <c r="M18" s="19" t="s">
        <v>38</v>
      </c>
      <c r="N18" s="16"/>
      <c r="O18" s="16"/>
      <c r="P18" s="19">
        <f>P20</f>
        <v>17424.009999999998</v>
      </c>
      <c r="Q18" s="19" t="s">
        <v>38</v>
      </c>
      <c r="R18" s="19">
        <f>R20</f>
        <v>15624.01</v>
      </c>
      <c r="S18" s="19">
        <f>S20</f>
        <v>15624.01</v>
      </c>
    </row>
    <row r="19" spans="1:19" x14ac:dyDescent="0.25">
      <c r="A19" s="121"/>
      <c r="B19" s="121" t="s">
        <v>39</v>
      </c>
      <c r="C19" s="121"/>
      <c r="D19" s="88"/>
      <c r="E19" s="16"/>
      <c r="F19" s="16"/>
      <c r="G19" s="88"/>
      <c r="H19" s="16" t="s">
        <v>38</v>
      </c>
      <c r="I19" s="16"/>
      <c r="J19" s="19" t="s">
        <v>38</v>
      </c>
      <c r="K19" s="16"/>
      <c r="L19" s="16"/>
      <c r="M19" s="19" t="s">
        <v>38</v>
      </c>
      <c r="N19" s="16"/>
      <c r="O19" s="16"/>
      <c r="P19" s="19" t="s">
        <v>38</v>
      </c>
      <c r="Q19" s="19" t="s">
        <v>38</v>
      </c>
      <c r="R19" s="19" t="s">
        <v>38</v>
      </c>
      <c r="S19" s="19" t="s">
        <v>38</v>
      </c>
    </row>
    <row r="20" spans="1:19" ht="99.95" customHeight="1" x14ac:dyDescent="0.25">
      <c r="A20" s="121"/>
      <c r="B20" s="121" t="s">
        <v>174</v>
      </c>
      <c r="C20" s="121"/>
      <c r="D20" s="88"/>
      <c r="E20" s="16" t="s">
        <v>121</v>
      </c>
      <c r="F20" s="16" t="s">
        <v>99</v>
      </c>
      <c r="G20" s="78">
        <v>744</v>
      </c>
      <c r="H20" s="16">
        <v>100</v>
      </c>
      <c r="I20" s="16">
        <f>H20</f>
        <v>100</v>
      </c>
      <c r="J20" s="17">
        <f>R20/P20*100</f>
        <v>89.669427416536152</v>
      </c>
      <c r="K20" s="17">
        <f>J20</f>
        <v>89.669427416536152</v>
      </c>
      <c r="L20" s="17">
        <f>J20</f>
        <v>89.669427416536152</v>
      </c>
      <c r="M20" s="17"/>
      <c r="N20" s="16" t="s">
        <v>100</v>
      </c>
      <c r="O20" s="16" t="s">
        <v>100</v>
      </c>
      <c r="P20" s="19">
        <v>17424.009999999998</v>
      </c>
      <c r="Q20" s="19"/>
      <c r="R20" s="19">
        <v>15624.01</v>
      </c>
      <c r="S20" s="19">
        <v>15624.01</v>
      </c>
    </row>
    <row r="21" spans="1:19" ht="34.5" hidden="1" customHeight="1" x14ac:dyDescent="0.25">
      <c r="A21" s="121" t="s">
        <v>138</v>
      </c>
      <c r="B21" s="130" t="s">
        <v>37</v>
      </c>
      <c r="C21" s="132"/>
      <c r="D21" s="92"/>
      <c r="E21" s="16" t="s">
        <v>38</v>
      </c>
      <c r="F21" s="16"/>
      <c r="G21" s="88"/>
      <c r="H21" s="16"/>
      <c r="I21" s="16"/>
      <c r="J21" s="19"/>
      <c r="K21" s="16"/>
      <c r="L21" s="16"/>
      <c r="M21" s="88"/>
      <c r="N21" s="16"/>
      <c r="O21" s="16"/>
      <c r="P21" s="19"/>
      <c r="Q21" s="19" t="s">
        <v>38</v>
      </c>
      <c r="R21" s="19"/>
      <c r="S21" s="19"/>
    </row>
    <row r="22" spans="1:19" ht="18" hidden="1" customHeight="1" x14ac:dyDescent="0.25">
      <c r="A22" s="121"/>
      <c r="B22" s="121" t="s">
        <v>39</v>
      </c>
      <c r="C22" s="121"/>
      <c r="D22" s="88"/>
      <c r="E22" s="16"/>
      <c r="F22" s="16"/>
      <c r="G22" s="88"/>
      <c r="H22" s="16" t="s">
        <v>38</v>
      </c>
      <c r="I22" s="16"/>
      <c r="J22" s="19" t="s">
        <v>38</v>
      </c>
      <c r="K22" s="16"/>
      <c r="L22" s="16"/>
      <c r="M22" s="88"/>
      <c r="N22" s="16"/>
      <c r="O22" s="16"/>
      <c r="P22" s="19" t="s">
        <v>38</v>
      </c>
      <c r="Q22" s="19" t="s">
        <v>38</v>
      </c>
      <c r="R22" s="19" t="s">
        <v>38</v>
      </c>
      <c r="S22" s="19" t="s">
        <v>38</v>
      </c>
    </row>
    <row r="23" spans="1:19" ht="15" hidden="1" customHeight="1" x14ac:dyDescent="0.25">
      <c r="A23" s="121"/>
      <c r="B23" s="121"/>
      <c r="C23" s="121"/>
      <c r="D23" s="88"/>
      <c r="E23" s="16"/>
      <c r="F23" s="16"/>
      <c r="G23" s="88"/>
      <c r="H23" s="16"/>
      <c r="I23" s="16"/>
      <c r="J23" s="19"/>
      <c r="K23" s="16"/>
      <c r="L23" s="16"/>
      <c r="M23" s="88"/>
      <c r="N23" s="16"/>
      <c r="O23" s="16"/>
      <c r="P23" s="19"/>
      <c r="Q23" s="19"/>
      <c r="R23" s="19"/>
      <c r="S23" s="19"/>
    </row>
    <row r="24" spans="1:19" ht="35.25" hidden="1" customHeight="1" x14ac:dyDescent="0.25">
      <c r="A24" s="121" t="s">
        <v>143</v>
      </c>
      <c r="B24" s="130" t="s">
        <v>37</v>
      </c>
      <c r="C24" s="132"/>
      <c r="D24" s="92"/>
      <c r="E24" s="16" t="s">
        <v>38</v>
      </c>
      <c r="F24" s="16"/>
      <c r="G24" s="88"/>
      <c r="H24" s="16"/>
      <c r="I24" s="16"/>
      <c r="J24" s="19"/>
      <c r="K24" s="16"/>
      <c r="L24" s="16"/>
      <c r="M24" s="88"/>
      <c r="N24" s="16"/>
      <c r="O24" s="16"/>
      <c r="P24" s="19"/>
      <c r="Q24" s="19" t="s">
        <v>38</v>
      </c>
      <c r="R24" s="19"/>
      <c r="S24" s="19"/>
    </row>
    <row r="25" spans="1:19" ht="15" hidden="1" customHeight="1" x14ac:dyDescent="0.25">
      <c r="A25" s="121"/>
      <c r="B25" s="121" t="s">
        <v>39</v>
      </c>
      <c r="C25" s="121"/>
      <c r="D25" s="88"/>
      <c r="E25" s="16"/>
      <c r="F25" s="16"/>
      <c r="G25" s="88"/>
      <c r="H25" s="16" t="s">
        <v>38</v>
      </c>
      <c r="I25" s="16"/>
      <c r="J25" s="19" t="s">
        <v>38</v>
      </c>
      <c r="K25" s="16"/>
      <c r="L25" s="16"/>
      <c r="M25" s="88"/>
      <c r="N25" s="16"/>
      <c r="O25" s="16"/>
      <c r="P25" s="19" t="s">
        <v>38</v>
      </c>
      <c r="Q25" s="19" t="s">
        <v>38</v>
      </c>
      <c r="R25" s="19" t="s">
        <v>38</v>
      </c>
      <c r="S25" s="19" t="s">
        <v>38</v>
      </c>
    </row>
    <row r="26" spans="1:19" ht="15" hidden="1" customHeight="1" x14ac:dyDescent="0.25">
      <c r="A26" s="121"/>
      <c r="B26" s="121"/>
      <c r="C26" s="121"/>
      <c r="D26" s="88"/>
      <c r="E26" s="16"/>
      <c r="F26" s="16"/>
      <c r="G26" s="88"/>
      <c r="H26" s="16"/>
      <c r="I26" s="16"/>
      <c r="J26" s="19"/>
      <c r="K26" s="16"/>
      <c r="L26" s="16"/>
      <c r="M26" s="88"/>
      <c r="N26" s="16"/>
      <c r="O26" s="16"/>
      <c r="P26" s="19"/>
      <c r="Q26" s="19"/>
      <c r="R26" s="19"/>
      <c r="S26" s="19"/>
    </row>
    <row r="27" spans="1:19" ht="36.75" customHeight="1" x14ac:dyDescent="0.25">
      <c r="A27" s="121" t="s">
        <v>137</v>
      </c>
      <c r="B27" s="130" t="s">
        <v>37</v>
      </c>
      <c r="C27" s="132"/>
      <c r="D27" s="92"/>
      <c r="E27" s="16" t="s">
        <v>38</v>
      </c>
      <c r="F27" s="16"/>
      <c r="G27" s="88"/>
      <c r="H27" s="16">
        <f>H29</f>
        <v>100</v>
      </c>
      <c r="I27" s="16">
        <f>I29</f>
        <v>0</v>
      </c>
      <c r="J27" s="19">
        <f>J29</f>
        <v>100</v>
      </c>
      <c r="K27" s="17">
        <f>K29</f>
        <v>0</v>
      </c>
      <c r="L27" s="17">
        <f>L29</f>
        <v>0</v>
      </c>
      <c r="M27" s="19" t="s">
        <v>38</v>
      </c>
      <c r="N27" s="16"/>
      <c r="O27" s="16"/>
      <c r="P27" s="19">
        <f>P29</f>
        <v>14061.6</v>
      </c>
      <c r="Q27" s="19" t="s">
        <v>38</v>
      </c>
      <c r="R27" s="19">
        <f>R29</f>
        <v>14061.6</v>
      </c>
      <c r="S27" s="19">
        <f>S29</f>
        <v>14061.6</v>
      </c>
    </row>
    <row r="28" spans="1:19" ht="18.75" customHeight="1" x14ac:dyDescent="0.25">
      <c r="A28" s="121"/>
      <c r="B28" s="121" t="s">
        <v>39</v>
      </c>
      <c r="C28" s="121"/>
      <c r="D28" s="88"/>
      <c r="E28" s="16"/>
      <c r="F28" s="16"/>
      <c r="G28" s="88"/>
      <c r="H28" s="16" t="s">
        <v>38</v>
      </c>
      <c r="I28" s="16"/>
      <c r="J28" s="19" t="s">
        <v>38</v>
      </c>
      <c r="K28" s="16"/>
      <c r="L28" s="16"/>
      <c r="M28" s="19" t="s">
        <v>38</v>
      </c>
      <c r="N28" s="16"/>
      <c r="O28" s="16"/>
      <c r="P28" s="19" t="s">
        <v>38</v>
      </c>
      <c r="Q28" s="19" t="s">
        <v>38</v>
      </c>
      <c r="R28" s="19" t="s">
        <v>38</v>
      </c>
      <c r="S28" s="19" t="s">
        <v>38</v>
      </c>
    </row>
    <row r="29" spans="1:19" ht="99.95" customHeight="1" x14ac:dyDescent="0.25">
      <c r="A29" s="121"/>
      <c r="B29" s="121" t="s">
        <v>174</v>
      </c>
      <c r="C29" s="121"/>
      <c r="D29" s="88"/>
      <c r="E29" s="16" t="s">
        <v>121</v>
      </c>
      <c r="F29" s="16" t="s">
        <v>99</v>
      </c>
      <c r="G29" s="78">
        <v>744</v>
      </c>
      <c r="H29" s="16">
        <v>100</v>
      </c>
      <c r="I29" s="16"/>
      <c r="J29" s="17">
        <f>R29/P29*100</f>
        <v>100</v>
      </c>
      <c r="K29" s="16"/>
      <c r="L29" s="16"/>
      <c r="M29" s="88"/>
      <c r="N29" s="16" t="s">
        <v>100</v>
      </c>
      <c r="O29" s="16" t="s">
        <v>100</v>
      </c>
      <c r="P29" s="19">
        <v>14061.6</v>
      </c>
      <c r="Q29" s="19"/>
      <c r="R29" s="19">
        <v>14061.6</v>
      </c>
      <c r="S29" s="19">
        <v>14061.6</v>
      </c>
    </row>
    <row r="30" spans="1:19" ht="33.75" customHeight="1" x14ac:dyDescent="0.25">
      <c r="A30" s="121" t="s">
        <v>149</v>
      </c>
      <c r="B30" s="130" t="s">
        <v>37</v>
      </c>
      <c r="C30" s="132"/>
      <c r="D30" s="92"/>
      <c r="E30" s="16" t="s">
        <v>38</v>
      </c>
      <c r="F30" s="16"/>
      <c r="G30" s="88"/>
      <c r="H30" s="16">
        <f>H32</f>
        <v>100</v>
      </c>
      <c r="I30" s="16">
        <f>I32</f>
        <v>100</v>
      </c>
      <c r="J30" s="19">
        <f>J32</f>
        <v>100</v>
      </c>
      <c r="K30" s="17">
        <f>K32</f>
        <v>100</v>
      </c>
      <c r="L30" s="17">
        <f>L32</f>
        <v>100</v>
      </c>
      <c r="M30" s="19" t="s">
        <v>38</v>
      </c>
      <c r="N30" s="16"/>
      <c r="O30" s="16"/>
      <c r="P30" s="19">
        <f>P32</f>
        <v>1000</v>
      </c>
      <c r="Q30" s="19" t="s">
        <v>38</v>
      </c>
      <c r="R30" s="19">
        <f>R32</f>
        <v>1000</v>
      </c>
      <c r="S30" s="19">
        <f>S32</f>
        <v>1000</v>
      </c>
    </row>
    <row r="31" spans="1:19" ht="18" customHeight="1" x14ac:dyDescent="0.25">
      <c r="A31" s="121"/>
      <c r="B31" s="121" t="s">
        <v>39</v>
      </c>
      <c r="C31" s="121"/>
      <c r="D31" s="88"/>
      <c r="E31" s="16"/>
      <c r="F31" s="16"/>
      <c r="G31" s="88"/>
      <c r="H31" s="16" t="s">
        <v>38</v>
      </c>
      <c r="I31" s="16"/>
      <c r="J31" s="19" t="s">
        <v>38</v>
      </c>
      <c r="K31" s="16"/>
      <c r="L31" s="16"/>
      <c r="M31" s="19" t="s">
        <v>38</v>
      </c>
      <c r="N31" s="16"/>
      <c r="O31" s="16"/>
      <c r="P31" s="19" t="s">
        <v>38</v>
      </c>
      <c r="Q31" s="19" t="s">
        <v>38</v>
      </c>
      <c r="R31" s="19" t="s">
        <v>38</v>
      </c>
      <c r="S31" s="19" t="s">
        <v>38</v>
      </c>
    </row>
    <row r="32" spans="1:19" ht="99.95" customHeight="1" x14ac:dyDescent="0.25">
      <c r="A32" s="121"/>
      <c r="B32" s="121" t="s">
        <v>174</v>
      </c>
      <c r="C32" s="121"/>
      <c r="D32" s="88"/>
      <c r="E32" s="16" t="s">
        <v>121</v>
      </c>
      <c r="F32" s="16" t="s">
        <v>99</v>
      </c>
      <c r="G32" s="78">
        <v>744</v>
      </c>
      <c r="H32" s="16">
        <v>100</v>
      </c>
      <c r="I32" s="16">
        <f>H32</f>
        <v>100</v>
      </c>
      <c r="J32" s="17">
        <f>R32/P32*100</f>
        <v>100</v>
      </c>
      <c r="K32" s="17">
        <f>J32</f>
        <v>100</v>
      </c>
      <c r="L32" s="17">
        <f>J32</f>
        <v>100</v>
      </c>
      <c r="M32" s="17"/>
      <c r="N32" s="16" t="s">
        <v>100</v>
      </c>
      <c r="O32" s="16" t="s">
        <v>100</v>
      </c>
      <c r="P32" s="19">
        <v>1000</v>
      </c>
      <c r="Q32" s="19"/>
      <c r="R32" s="19">
        <f>P32</f>
        <v>1000</v>
      </c>
      <c r="S32" s="19">
        <f>P32</f>
        <v>1000</v>
      </c>
    </row>
    <row r="33" spans="1:19" ht="31.5" hidden="1" customHeight="1" x14ac:dyDescent="0.25">
      <c r="A33" s="121" t="s">
        <v>150</v>
      </c>
      <c r="B33" s="130" t="s">
        <v>37</v>
      </c>
      <c r="C33" s="132"/>
      <c r="D33" s="92"/>
      <c r="E33" s="16" t="s">
        <v>38</v>
      </c>
      <c r="F33" s="16"/>
      <c r="G33" s="88"/>
      <c r="H33" s="16"/>
      <c r="I33" s="16"/>
      <c r="J33" s="19"/>
      <c r="K33" s="16"/>
      <c r="L33" s="16"/>
      <c r="M33" s="88"/>
      <c r="N33" s="16"/>
      <c r="O33" s="16"/>
      <c r="P33" s="19"/>
      <c r="Q33" s="19" t="s">
        <v>38</v>
      </c>
      <c r="R33" s="19"/>
      <c r="S33" s="19"/>
    </row>
    <row r="34" spans="1:19" ht="18.75" hidden="1" customHeight="1" x14ac:dyDescent="0.25">
      <c r="A34" s="121"/>
      <c r="B34" s="121" t="s">
        <v>39</v>
      </c>
      <c r="C34" s="121"/>
      <c r="D34" s="88"/>
      <c r="E34" s="16"/>
      <c r="F34" s="16"/>
      <c r="G34" s="88"/>
      <c r="H34" s="16" t="s">
        <v>38</v>
      </c>
      <c r="I34" s="16"/>
      <c r="J34" s="19" t="s">
        <v>38</v>
      </c>
      <c r="K34" s="16"/>
      <c r="L34" s="16"/>
      <c r="M34" s="88"/>
      <c r="N34" s="16"/>
      <c r="O34" s="16"/>
      <c r="P34" s="19" t="s">
        <v>38</v>
      </c>
      <c r="Q34" s="19" t="s">
        <v>38</v>
      </c>
      <c r="R34" s="19" t="s">
        <v>38</v>
      </c>
      <c r="S34" s="19" t="s">
        <v>38</v>
      </c>
    </row>
    <row r="35" spans="1:19" ht="15" hidden="1" customHeight="1" x14ac:dyDescent="0.25">
      <c r="A35" s="121"/>
      <c r="B35" s="121"/>
      <c r="C35" s="121"/>
      <c r="D35" s="88"/>
      <c r="E35" s="16"/>
      <c r="F35" s="16"/>
      <c r="G35" s="88"/>
      <c r="H35" s="16"/>
      <c r="I35" s="16"/>
      <c r="J35" s="19"/>
      <c r="K35" s="16"/>
      <c r="L35" s="16"/>
      <c r="M35" s="88"/>
      <c r="N35" s="16"/>
      <c r="O35" s="16"/>
      <c r="P35" s="19"/>
      <c r="Q35" s="19"/>
      <c r="R35" s="19"/>
      <c r="S35" s="19"/>
    </row>
    <row r="36" spans="1:19" ht="37.5" hidden="1" customHeight="1" x14ac:dyDescent="0.25">
      <c r="A36" s="121" t="s">
        <v>151</v>
      </c>
      <c r="B36" s="130" t="s">
        <v>37</v>
      </c>
      <c r="C36" s="132"/>
      <c r="D36" s="92"/>
      <c r="E36" s="16" t="s">
        <v>38</v>
      </c>
      <c r="F36" s="16"/>
      <c r="G36" s="88"/>
      <c r="H36" s="16"/>
      <c r="I36" s="16"/>
      <c r="J36" s="19"/>
      <c r="K36" s="16"/>
      <c r="L36" s="16"/>
      <c r="M36" s="88"/>
      <c r="N36" s="16"/>
      <c r="O36" s="16"/>
      <c r="P36" s="19"/>
      <c r="Q36" s="19" t="s">
        <v>38</v>
      </c>
      <c r="R36" s="19"/>
      <c r="S36" s="19"/>
    </row>
    <row r="37" spans="1:19" ht="18" hidden="1" customHeight="1" x14ac:dyDescent="0.25">
      <c r="A37" s="121"/>
      <c r="B37" s="121" t="s">
        <v>39</v>
      </c>
      <c r="C37" s="121"/>
      <c r="D37" s="88"/>
      <c r="E37" s="16"/>
      <c r="F37" s="16"/>
      <c r="G37" s="88"/>
      <c r="H37" s="16" t="s">
        <v>38</v>
      </c>
      <c r="I37" s="16"/>
      <c r="J37" s="19" t="s">
        <v>38</v>
      </c>
      <c r="K37" s="16"/>
      <c r="L37" s="16"/>
      <c r="M37" s="88"/>
      <c r="N37" s="16"/>
      <c r="O37" s="16"/>
      <c r="P37" s="19" t="s">
        <v>38</v>
      </c>
      <c r="Q37" s="19" t="s">
        <v>38</v>
      </c>
      <c r="R37" s="19" t="s">
        <v>38</v>
      </c>
      <c r="S37" s="19" t="s">
        <v>38</v>
      </c>
    </row>
    <row r="38" spans="1:19" ht="15" hidden="1" customHeight="1" x14ac:dyDescent="0.25">
      <c r="A38" s="121"/>
      <c r="B38" s="121"/>
      <c r="C38" s="121"/>
      <c r="D38" s="88"/>
      <c r="E38" s="16"/>
      <c r="F38" s="16"/>
      <c r="G38" s="88"/>
      <c r="H38" s="16"/>
      <c r="I38" s="16"/>
      <c r="J38" s="19"/>
      <c r="K38" s="16"/>
      <c r="L38" s="16"/>
      <c r="M38" s="88"/>
      <c r="N38" s="16"/>
      <c r="O38" s="16"/>
      <c r="P38" s="19"/>
      <c r="Q38" s="19"/>
      <c r="R38" s="19"/>
      <c r="S38" s="19"/>
    </row>
    <row r="39" spans="1:19" hidden="1" x14ac:dyDescent="0.25">
      <c r="A39" s="121" t="s">
        <v>98</v>
      </c>
      <c r="B39" s="130" t="s">
        <v>37</v>
      </c>
      <c r="C39" s="132"/>
      <c r="D39" s="92"/>
      <c r="E39" s="16" t="s">
        <v>38</v>
      </c>
      <c r="F39" s="16"/>
      <c r="G39" s="88"/>
      <c r="H39" s="16"/>
      <c r="I39" s="16"/>
      <c r="J39" s="19"/>
      <c r="K39" s="16"/>
      <c r="L39" s="16"/>
      <c r="M39" s="88"/>
      <c r="N39" s="16"/>
      <c r="O39" s="16"/>
      <c r="P39" s="19"/>
      <c r="Q39" s="19" t="s">
        <v>38</v>
      </c>
      <c r="R39" s="19"/>
      <c r="S39" s="19"/>
    </row>
    <row r="40" spans="1:19" hidden="1" x14ac:dyDescent="0.25">
      <c r="A40" s="121"/>
      <c r="B40" s="121" t="s">
        <v>39</v>
      </c>
      <c r="C40" s="121"/>
      <c r="D40" s="88"/>
      <c r="E40" s="16"/>
      <c r="F40" s="16"/>
      <c r="G40" s="88"/>
      <c r="H40" s="16" t="s">
        <v>38</v>
      </c>
      <c r="I40" s="16"/>
      <c r="J40" s="19" t="s">
        <v>38</v>
      </c>
      <c r="K40" s="16"/>
      <c r="L40" s="16"/>
      <c r="M40" s="88"/>
      <c r="N40" s="16"/>
      <c r="O40" s="16"/>
      <c r="P40" s="19" t="s">
        <v>38</v>
      </c>
      <c r="Q40" s="19" t="s">
        <v>38</v>
      </c>
      <c r="R40" s="19" t="s">
        <v>38</v>
      </c>
      <c r="S40" s="19" t="s">
        <v>38</v>
      </c>
    </row>
    <row r="41" spans="1:19" ht="15" hidden="1" customHeight="1" x14ac:dyDescent="0.25">
      <c r="A41" s="121"/>
      <c r="B41" s="121"/>
      <c r="C41" s="121"/>
      <c r="D41" s="88"/>
      <c r="E41" s="16"/>
      <c r="F41" s="16"/>
      <c r="G41" s="88"/>
      <c r="H41" s="16"/>
      <c r="I41" s="16"/>
      <c r="J41" s="19"/>
      <c r="K41" s="16"/>
      <c r="L41" s="16"/>
      <c r="M41" s="88"/>
      <c r="N41" s="16"/>
      <c r="O41" s="16"/>
      <c r="P41" s="19"/>
      <c r="Q41" s="19"/>
      <c r="R41" s="19"/>
      <c r="S41" s="19"/>
    </row>
    <row r="42" spans="1:19" x14ac:dyDescent="0.25">
      <c r="A42" s="121" t="s">
        <v>145</v>
      </c>
      <c r="B42" s="130" t="s">
        <v>37</v>
      </c>
      <c r="C42" s="132"/>
      <c r="D42" s="92"/>
      <c r="E42" s="16" t="s">
        <v>38</v>
      </c>
      <c r="F42" s="16"/>
      <c r="G42" s="88"/>
      <c r="H42" s="16">
        <f>H44</f>
        <v>100</v>
      </c>
      <c r="I42" s="16">
        <f>I44</f>
        <v>100</v>
      </c>
      <c r="J42" s="19">
        <f>J44</f>
        <v>100</v>
      </c>
      <c r="K42" s="17">
        <f>K44</f>
        <v>100</v>
      </c>
      <c r="L42" s="17">
        <f>L44</f>
        <v>100</v>
      </c>
      <c r="M42" s="19" t="s">
        <v>38</v>
      </c>
      <c r="N42" s="16"/>
      <c r="O42" s="16"/>
      <c r="P42" s="19">
        <f>P44</f>
        <v>208018</v>
      </c>
      <c r="Q42" s="19" t="s">
        <v>38</v>
      </c>
      <c r="R42" s="19">
        <f>R44</f>
        <v>208018</v>
      </c>
      <c r="S42" s="19">
        <f>S44</f>
        <v>208018</v>
      </c>
    </row>
    <row r="43" spans="1:19" x14ac:dyDescent="0.25">
      <c r="A43" s="121"/>
      <c r="B43" s="121" t="s">
        <v>39</v>
      </c>
      <c r="C43" s="121"/>
      <c r="D43" s="88"/>
      <c r="E43" s="16"/>
      <c r="F43" s="16"/>
      <c r="G43" s="88"/>
      <c r="H43" s="16" t="s">
        <v>38</v>
      </c>
      <c r="I43" s="16"/>
      <c r="J43" s="19" t="s">
        <v>38</v>
      </c>
      <c r="K43" s="16"/>
      <c r="L43" s="16"/>
      <c r="M43" s="19" t="s">
        <v>38</v>
      </c>
      <c r="N43" s="16"/>
      <c r="O43" s="16"/>
      <c r="P43" s="19" t="s">
        <v>38</v>
      </c>
      <c r="Q43" s="19" t="s">
        <v>38</v>
      </c>
      <c r="R43" s="19" t="s">
        <v>38</v>
      </c>
      <c r="S43" s="19" t="s">
        <v>38</v>
      </c>
    </row>
    <row r="44" spans="1:19" ht="99.95" customHeight="1" x14ac:dyDescent="0.25">
      <c r="A44" s="121"/>
      <c r="B44" s="121" t="s">
        <v>174</v>
      </c>
      <c r="C44" s="121"/>
      <c r="D44" s="88"/>
      <c r="E44" s="16" t="s">
        <v>121</v>
      </c>
      <c r="F44" s="16" t="s">
        <v>99</v>
      </c>
      <c r="G44" s="78">
        <v>744</v>
      </c>
      <c r="H44" s="16">
        <v>100</v>
      </c>
      <c r="I44" s="16">
        <f>H44</f>
        <v>100</v>
      </c>
      <c r="J44" s="17">
        <f>R44/P44*100</f>
        <v>100</v>
      </c>
      <c r="K44" s="17">
        <f>J44</f>
        <v>100</v>
      </c>
      <c r="L44" s="17">
        <f>K44</f>
        <v>100</v>
      </c>
      <c r="M44" s="17"/>
      <c r="N44" s="16" t="s">
        <v>100</v>
      </c>
      <c r="O44" s="16" t="s">
        <v>100</v>
      </c>
      <c r="P44" s="19">
        <f>1000+207018</f>
        <v>208018</v>
      </c>
      <c r="Q44" s="19"/>
      <c r="R44" s="19">
        <f>P44</f>
        <v>208018</v>
      </c>
      <c r="S44" s="19">
        <f>R44</f>
        <v>208018</v>
      </c>
    </row>
    <row r="45" spans="1:19" hidden="1" x14ac:dyDescent="0.25">
      <c r="A45" s="121" t="s">
        <v>102</v>
      </c>
      <c r="B45" s="130" t="s">
        <v>37</v>
      </c>
      <c r="C45" s="132"/>
      <c r="D45" s="92"/>
      <c r="E45" s="16" t="s">
        <v>38</v>
      </c>
      <c r="F45" s="16"/>
      <c r="G45" s="88"/>
      <c r="H45" s="16"/>
      <c r="I45" s="16"/>
      <c r="J45" s="19"/>
      <c r="K45" s="16"/>
      <c r="L45" s="16"/>
      <c r="M45" s="88"/>
      <c r="N45" s="16"/>
      <c r="O45" s="16"/>
      <c r="P45" s="19"/>
      <c r="Q45" s="19" t="s">
        <v>38</v>
      </c>
      <c r="R45" s="19"/>
      <c r="S45" s="19"/>
    </row>
    <row r="46" spans="1:19" hidden="1" x14ac:dyDescent="0.25">
      <c r="A46" s="121"/>
      <c r="B46" s="121" t="s">
        <v>39</v>
      </c>
      <c r="C46" s="121"/>
      <c r="D46" s="88"/>
      <c r="E46" s="16"/>
      <c r="F46" s="16"/>
      <c r="G46" s="88"/>
      <c r="H46" s="16" t="s">
        <v>38</v>
      </c>
      <c r="I46" s="16"/>
      <c r="J46" s="19" t="s">
        <v>38</v>
      </c>
      <c r="K46" s="16"/>
      <c r="L46" s="16"/>
      <c r="M46" s="88"/>
      <c r="N46" s="16"/>
      <c r="O46" s="16"/>
      <c r="P46" s="19" t="s">
        <v>38</v>
      </c>
      <c r="Q46" s="19" t="s">
        <v>38</v>
      </c>
      <c r="R46" s="19" t="s">
        <v>38</v>
      </c>
      <c r="S46" s="19" t="s">
        <v>38</v>
      </c>
    </row>
    <row r="47" spans="1:19" ht="15" hidden="1" customHeight="1" x14ac:dyDescent="0.25">
      <c r="A47" s="121"/>
      <c r="B47" s="121"/>
      <c r="C47" s="121"/>
      <c r="D47" s="88"/>
      <c r="E47" s="16"/>
      <c r="F47" s="16"/>
      <c r="G47" s="88"/>
      <c r="H47" s="16"/>
      <c r="I47" s="16"/>
      <c r="J47" s="19"/>
      <c r="K47" s="16"/>
      <c r="L47" s="16"/>
      <c r="M47" s="88"/>
      <c r="N47" s="16"/>
      <c r="O47" s="16"/>
      <c r="P47" s="19"/>
      <c r="Q47" s="19"/>
      <c r="R47" s="19"/>
      <c r="S47" s="19"/>
    </row>
    <row r="48" spans="1:19" ht="15" hidden="1" customHeight="1" x14ac:dyDescent="0.25">
      <c r="A48" s="121" t="s">
        <v>103</v>
      </c>
      <c r="B48" s="130" t="s">
        <v>37</v>
      </c>
      <c r="C48" s="132"/>
      <c r="D48" s="92"/>
      <c r="E48" s="16" t="s">
        <v>38</v>
      </c>
      <c r="F48" s="16"/>
      <c r="G48" s="88"/>
      <c r="H48" s="16"/>
      <c r="I48" s="16"/>
      <c r="J48" s="19"/>
      <c r="K48" s="16"/>
      <c r="L48" s="16"/>
      <c r="M48" s="88"/>
      <c r="N48" s="16"/>
      <c r="O48" s="16"/>
      <c r="P48" s="19"/>
      <c r="Q48" s="19" t="s">
        <v>38</v>
      </c>
      <c r="R48" s="19"/>
      <c r="S48" s="19"/>
    </row>
    <row r="49" spans="1:19" hidden="1" x14ac:dyDescent="0.25">
      <c r="A49" s="121"/>
      <c r="B49" s="121" t="s">
        <v>39</v>
      </c>
      <c r="C49" s="121"/>
      <c r="D49" s="88"/>
      <c r="E49" s="16"/>
      <c r="F49" s="16"/>
      <c r="G49" s="88"/>
      <c r="H49" s="16" t="s">
        <v>38</v>
      </c>
      <c r="I49" s="16"/>
      <c r="J49" s="19" t="s">
        <v>38</v>
      </c>
      <c r="K49" s="16"/>
      <c r="L49" s="16"/>
      <c r="M49" s="88"/>
      <c r="N49" s="16"/>
      <c r="O49" s="16"/>
      <c r="P49" s="19" t="s">
        <v>38</v>
      </c>
      <c r="Q49" s="19" t="s">
        <v>38</v>
      </c>
      <c r="R49" s="19" t="s">
        <v>38</v>
      </c>
      <c r="S49" s="19" t="s">
        <v>38</v>
      </c>
    </row>
    <row r="50" spans="1:19" ht="15" hidden="1" customHeight="1" x14ac:dyDescent="0.25">
      <c r="A50" s="121"/>
      <c r="B50" s="121"/>
      <c r="C50" s="121"/>
      <c r="D50" s="88"/>
      <c r="E50" s="16"/>
      <c r="F50" s="16"/>
      <c r="G50" s="88"/>
      <c r="H50" s="16"/>
      <c r="I50" s="16"/>
      <c r="J50" s="19"/>
      <c r="K50" s="16"/>
      <c r="L50" s="16"/>
      <c r="M50" s="88"/>
      <c r="N50" s="16"/>
      <c r="O50" s="16"/>
      <c r="P50" s="19"/>
      <c r="Q50" s="19"/>
      <c r="R50" s="19"/>
      <c r="S50" s="19"/>
    </row>
    <row r="51" spans="1:19" hidden="1" x14ac:dyDescent="0.25">
      <c r="A51" s="41"/>
    </row>
    <row r="52" spans="1:19" hidden="1" x14ac:dyDescent="0.25">
      <c r="A52" s="41" t="s">
        <v>168</v>
      </c>
      <c r="H52" s="161"/>
      <c r="I52" s="161"/>
    </row>
    <row r="53" spans="1:19" hidden="1" x14ac:dyDescent="0.25">
      <c r="A53" s="41" t="s">
        <v>89</v>
      </c>
    </row>
    <row r="54" spans="1:19" hidden="1" x14ac:dyDescent="0.25">
      <c r="A54" s="41" t="s">
        <v>190</v>
      </c>
    </row>
    <row r="55" spans="1:19" hidden="1" x14ac:dyDescent="0.25">
      <c r="A55" s="41"/>
    </row>
    <row r="56" spans="1:19" hidden="1" x14ac:dyDescent="0.25">
      <c r="A56" s="41" t="s">
        <v>20</v>
      </c>
    </row>
    <row r="57" spans="1:19" hidden="1" x14ac:dyDescent="0.25"/>
    <row r="58" spans="1:19" ht="18" hidden="1" x14ac:dyDescent="0.25">
      <c r="A58" s="162" t="s">
        <v>40</v>
      </c>
      <c r="B58" s="162"/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</row>
    <row r="59" spans="1:19" ht="6" hidden="1" customHeight="1" x14ac:dyDescent="0.25"/>
    <row r="60" spans="1:19" hidden="1" x14ac:dyDescent="0.25">
      <c r="A60" s="160" t="s">
        <v>41</v>
      </c>
      <c r="B60" s="160"/>
      <c r="C60" s="160"/>
      <c r="D60" s="160"/>
      <c r="E60" s="160"/>
      <c r="F60" s="160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</row>
    <row r="61" spans="1:19" hidden="1" x14ac:dyDescent="0.25">
      <c r="A61" s="160" t="s">
        <v>42</v>
      </c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</row>
    <row r="62" spans="1:19" ht="15.75" hidden="1" customHeight="1" x14ac:dyDescent="0.25">
      <c r="A62" s="160" t="s">
        <v>43</v>
      </c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</row>
    <row r="63" spans="1:19" ht="15" hidden="1" customHeight="1" x14ac:dyDescent="0.25">
      <c r="A63" s="160" t="s">
        <v>67</v>
      </c>
      <c r="B63" s="160"/>
      <c r="C63" s="160"/>
      <c r="D63" s="160"/>
      <c r="E63" s="160"/>
      <c r="F63" s="160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</row>
    <row r="64" spans="1:19" hidden="1" x14ac:dyDescent="0.25"/>
    <row r="65" hidden="1" x14ac:dyDescent="0.25"/>
    <row r="66" hidden="1" x14ac:dyDescent="0.25"/>
    <row r="67" hidden="1" x14ac:dyDescent="0.25"/>
  </sheetData>
  <mergeCells count="85">
    <mergeCell ref="M5:M6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H4:M4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60:S60"/>
    <mergeCell ref="A61:S61"/>
    <mergeCell ref="A62:S62"/>
    <mergeCell ref="A63:S63"/>
    <mergeCell ref="A48:A50"/>
    <mergeCell ref="B48:C48"/>
    <mergeCell ref="B49:C49"/>
    <mergeCell ref="B50:C50"/>
    <mergeCell ref="H52:I52"/>
    <mergeCell ref="A58:S58"/>
  </mergeCells>
  <pageMargins left="0.16" right="0.17" top="0.36" bottom="0.37" header="0.31496062992125984" footer="0.31496062992125984"/>
  <pageSetup paperSize="9" scale="6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zoomScale="110" zoomScaleNormal="110" workbookViewId="0">
      <selection activeCell="C15" sqref="C15"/>
    </sheetView>
  </sheetViews>
  <sheetFormatPr defaultRowHeight="12.75" x14ac:dyDescent="0.2"/>
  <cols>
    <col min="1" max="1" width="8.28515625" style="4" customWidth="1"/>
    <col min="2" max="2" width="16.85546875" style="4" customWidth="1"/>
    <col min="3" max="3" width="49.28515625" style="4" customWidth="1"/>
    <col min="4" max="4" width="5.28515625" style="4" customWidth="1"/>
    <col min="5" max="16384" width="9.140625" style="4"/>
  </cols>
  <sheetData>
    <row r="1" spans="1:6" s="29" customFormat="1" x14ac:dyDescent="0.2">
      <c r="D1" s="100" t="s">
        <v>195</v>
      </c>
      <c r="E1" s="100"/>
      <c r="F1" s="100"/>
    </row>
    <row r="2" spans="1:6" s="29" customFormat="1" ht="56.25" customHeight="1" x14ac:dyDescent="0.2">
      <c r="D2" s="101" t="s">
        <v>196</v>
      </c>
      <c r="E2" s="101"/>
      <c r="F2" s="101"/>
    </row>
    <row r="3" spans="1:6" s="29" customFormat="1" x14ac:dyDescent="0.2">
      <c r="C3" s="102"/>
      <c r="D3" s="102"/>
    </row>
    <row r="4" spans="1:6" s="29" customFormat="1" x14ac:dyDescent="0.2">
      <c r="D4" s="30"/>
    </row>
    <row r="5" spans="1:6" s="29" customFormat="1" x14ac:dyDescent="0.2">
      <c r="D5" s="30"/>
    </row>
    <row r="6" spans="1:6" s="29" customFormat="1" x14ac:dyDescent="0.2">
      <c r="D6" s="30"/>
    </row>
    <row r="7" spans="1:6" x14ac:dyDescent="0.2">
      <c r="A7" s="111" t="s">
        <v>197</v>
      </c>
      <c r="B7" s="111"/>
      <c r="C7" s="111"/>
      <c r="D7" s="111"/>
      <c r="E7" s="111"/>
      <c r="F7" s="111"/>
    </row>
    <row r="8" spans="1:6" x14ac:dyDescent="0.2">
      <c r="A8" s="111" t="s">
        <v>1</v>
      </c>
      <c r="B8" s="111"/>
      <c r="C8" s="111"/>
      <c r="D8" s="111"/>
      <c r="E8" s="111"/>
      <c r="F8" s="111"/>
    </row>
    <row r="9" spans="1:6" x14ac:dyDescent="0.2">
      <c r="A9" s="111"/>
      <c r="B9" s="111"/>
      <c r="C9" s="111"/>
      <c r="D9" s="111"/>
      <c r="E9" s="111"/>
      <c r="F9" s="111"/>
    </row>
    <row r="10" spans="1:6" x14ac:dyDescent="0.2">
      <c r="A10" s="84"/>
      <c r="B10" s="84"/>
      <c r="C10" s="56" t="s">
        <v>198</v>
      </c>
      <c r="D10" s="56"/>
      <c r="E10" s="56"/>
      <c r="F10" s="57" t="s">
        <v>199</v>
      </c>
    </row>
    <row r="11" spans="1:6" x14ac:dyDescent="0.2">
      <c r="A11" s="84"/>
      <c r="B11" s="84"/>
      <c r="C11" s="58" t="s">
        <v>210</v>
      </c>
      <c r="E11" s="59" t="s">
        <v>200</v>
      </c>
      <c r="F11" s="60">
        <v>46052</v>
      </c>
    </row>
    <row r="12" spans="1:6" x14ac:dyDescent="0.2">
      <c r="A12" s="84"/>
      <c r="B12" s="84"/>
      <c r="E12" s="59" t="s">
        <v>201</v>
      </c>
      <c r="F12" s="60">
        <v>46070</v>
      </c>
    </row>
    <row r="13" spans="1:6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x14ac:dyDescent="0.2">
      <c r="A14" s="84"/>
      <c r="B14" s="84"/>
      <c r="E14" s="59"/>
      <c r="F14" s="114" t="s">
        <v>216</v>
      </c>
    </row>
    <row r="15" spans="1:6" ht="36.75" customHeight="1" x14ac:dyDescent="0.2">
      <c r="A15" s="112" t="s">
        <v>206</v>
      </c>
      <c r="B15" s="112"/>
      <c r="C15" s="64" t="s">
        <v>218</v>
      </c>
      <c r="E15" s="59" t="s">
        <v>208</v>
      </c>
      <c r="F15" s="115"/>
    </row>
    <row r="16" spans="1:6" ht="19.5" customHeight="1" x14ac:dyDescent="0.2">
      <c r="A16" s="84"/>
      <c r="B16" s="84"/>
      <c r="E16" s="59"/>
      <c r="F16" s="116" t="s">
        <v>224</v>
      </c>
    </row>
    <row r="17" spans="1:6" ht="52.5" customHeight="1" x14ac:dyDescent="0.2">
      <c r="A17" s="111" t="s">
        <v>3</v>
      </c>
      <c r="B17" s="111"/>
      <c r="C17" s="65" t="s">
        <v>115</v>
      </c>
      <c r="D17" s="66"/>
      <c r="E17" s="66" t="s">
        <v>209</v>
      </c>
      <c r="F17" s="117"/>
    </row>
    <row r="18" spans="1:6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x14ac:dyDescent="0.2">
      <c r="A19" s="1"/>
      <c r="B19" s="1"/>
    </row>
    <row r="20" spans="1:6" x14ac:dyDescent="0.2">
      <c r="A20" s="1"/>
      <c r="B20" s="1"/>
    </row>
    <row r="21" spans="1:6" x14ac:dyDescent="0.2">
      <c r="A21" s="147" t="s">
        <v>4</v>
      </c>
      <c r="B21" s="147"/>
      <c r="C21" s="147"/>
      <c r="D21" s="147"/>
    </row>
    <row r="22" spans="1:6" x14ac:dyDescent="0.2">
      <c r="A22" s="147" t="s">
        <v>5</v>
      </c>
      <c r="B22" s="147"/>
      <c r="C22" s="147"/>
      <c r="D22" s="147"/>
    </row>
    <row r="23" spans="1:6" x14ac:dyDescent="0.2">
      <c r="A23" s="1"/>
      <c r="B23" s="1"/>
    </row>
    <row r="24" spans="1:6" ht="15" customHeight="1" x14ac:dyDescent="0.2">
      <c r="A24" s="167" t="s">
        <v>66</v>
      </c>
      <c r="B24" s="169" t="s">
        <v>6</v>
      </c>
      <c r="C24" s="170"/>
      <c r="D24" s="181" t="s">
        <v>51</v>
      </c>
      <c r="E24" s="182"/>
      <c r="F24" s="182"/>
    </row>
    <row r="25" spans="1:6" x14ac:dyDescent="0.2">
      <c r="A25" s="168"/>
      <c r="B25" s="171"/>
      <c r="C25" s="172"/>
      <c r="D25" s="181"/>
      <c r="E25" s="182"/>
      <c r="F25" s="182"/>
    </row>
    <row r="26" spans="1:6" ht="15" customHeight="1" x14ac:dyDescent="0.2">
      <c r="A26" s="3">
        <v>1</v>
      </c>
      <c r="B26" s="173">
        <v>2</v>
      </c>
      <c r="C26" s="174"/>
      <c r="D26" s="181">
        <v>3</v>
      </c>
      <c r="E26" s="182"/>
      <c r="F26" s="182"/>
    </row>
    <row r="27" spans="1:6" ht="15" customHeight="1" x14ac:dyDescent="0.2">
      <c r="A27" s="6" t="s">
        <v>55</v>
      </c>
      <c r="B27" s="163" t="s">
        <v>7</v>
      </c>
      <c r="C27" s="164"/>
      <c r="D27" s="181" t="s">
        <v>8</v>
      </c>
      <c r="E27" s="182"/>
      <c r="F27" s="182"/>
    </row>
    <row r="28" spans="1:6" ht="15" customHeight="1" x14ac:dyDescent="0.2">
      <c r="A28" s="7" t="s">
        <v>54</v>
      </c>
      <c r="B28" s="165" t="s">
        <v>9</v>
      </c>
      <c r="C28" s="166"/>
      <c r="D28" s="183">
        <f>D29</f>
        <v>2</v>
      </c>
      <c r="E28" s="184"/>
      <c r="F28" s="184"/>
    </row>
    <row r="29" spans="1:6" ht="15" customHeight="1" x14ac:dyDescent="0.2">
      <c r="A29" s="8" t="s">
        <v>56</v>
      </c>
      <c r="B29" s="163" t="s">
        <v>10</v>
      </c>
      <c r="C29" s="164"/>
      <c r="D29" s="181">
        <v>2</v>
      </c>
      <c r="E29" s="182"/>
      <c r="F29" s="182"/>
    </row>
    <row r="30" spans="1:6" ht="15" customHeight="1" x14ac:dyDescent="0.2">
      <c r="A30" s="8" t="s">
        <v>57</v>
      </c>
      <c r="B30" s="163" t="s">
        <v>11</v>
      </c>
      <c r="C30" s="164"/>
      <c r="D30" s="181"/>
      <c r="E30" s="182"/>
      <c r="F30" s="182"/>
    </row>
    <row r="31" spans="1:6" ht="15" customHeight="1" x14ac:dyDescent="0.2">
      <c r="A31" s="8" t="s">
        <v>58</v>
      </c>
      <c r="B31" s="163" t="s">
        <v>12</v>
      </c>
      <c r="C31" s="164"/>
      <c r="D31" s="181"/>
      <c r="E31" s="182"/>
      <c r="F31" s="182"/>
    </row>
    <row r="32" spans="1:6" ht="15" customHeight="1" x14ac:dyDescent="0.2">
      <c r="A32" s="7" t="s">
        <v>59</v>
      </c>
      <c r="B32" s="165" t="s">
        <v>13</v>
      </c>
      <c r="C32" s="166"/>
      <c r="D32" s="183"/>
      <c r="E32" s="184"/>
      <c r="F32" s="184"/>
    </row>
    <row r="33" spans="1:6" ht="15" customHeight="1" x14ac:dyDescent="0.2">
      <c r="A33" s="7" t="s">
        <v>60</v>
      </c>
      <c r="B33" s="165" t="s">
        <v>14</v>
      </c>
      <c r="C33" s="166"/>
      <c r="D33" s="183"/>
      <c r="E33" s="184"/>
      <c r="F33" s="184"/>
    </row>
    <row r="34" spans="1:6" ht="15" customHeight="1" x14ac:dyDescent="0.2">
      <c r="A34" s="8" t="s">
        <v>61</v>
      </c>
      <c r="B34" s="163" t="s">
        <v>15</v>
      </c>
      <c r="C34" s="164"/>
      <c r="D34" s="181"/>
      <c r="E34" s="182"/>
      <c r="F34" s="182"/>
    </row>
    <row r="35" spans="1:6" ht="15" customHeight="1" x14ac:dyDescent="0.2">
      <c r="A35" s="8" t="s">
        <v>62</v>
      </c>
      <c r="B35" s="163" t="s">
        <v>10</v>
      </c>
      <c r="C35" s="164"/>
      <c r="D35" s="181"/>
      <c r="E35" s="182"/>
      <c r="F35" s="182"/>
    </row>
    <row r="36" spans="1:6" ht="15" customHeight="1" x14ac:dyDescent="0.2">
      <c r="A36" s="7" t="s">
        <v>63</v>
      </c>
      <c r="B36" s="165" t="s">
        <v>16</v>
      </c>
      <c r="C36" s="166"/>
      <c r="D36" s="183"/>
      <c r="E36" s="184"/>
      <c r="F36" s="184"/>
    </row>
    <row r="37" spans="1:6" ht="15" customHeight="1" x14ac:dyDescent="0.2">
      <c r="A37" s="8" t="s">
        <v>64</v>
      </c>
      <c r="B37" s="163" t="s">
        <v>17</v>
      </c>
      <c r="C37" s="164"/>
      <c r="D37" s="181"/>
      <c r="E37" s="182"/>
      <c r="F37" s="182"/>
    </row>
    <row r="38" spans="1:6" ht="15" customHeight="1" x14ac:dyDescent="0.2">
      <c r="A38" s="8" t="s">
        <v>65</v>
      </c>
      <c r="B38" s="163" t="s">
        <v>18</v>
      </c>
      <c r="C38" s="164"/>
      <c r="D38" s="181"/>
      <c r="E38" s="182"/>
      <c r="F38" s="182"/>
    </row>
    <row r="39" spans="1:6" ht="15" customHeight="1" x14ac:dyDescent="0.2">
      <c r="A39" s="6" t="s">
        <v>19</v>
      </c>
      <c r="B39" s="163" t="s">
        <v>19</v>
      </c>
      <c r="C39" s="164"/>
      <c r="D39" s="181" t="s">
        <v>19</v>
      </c>
      <c r="E39" s="182"/>
      <c r="F39" s="182"/>
    </row>
    <row r="40" spans="1:6" hidden="1" x14ac:dyDescent="0.2">
      <c r="A40" s="2"/>
      <c r="B40" s="2"/>
    </row>
    <row r="41" spans="1:6" ht="15.75" hidden="1" x14ac:dyDescent="0.2">
      <c r="A41" s="151" t="s">
        <v>21</v>
      </c>
      <c r="B41" s="151"/>
      <c r="C41" s="151"/>
      <c r="D41" s="151"/>
    </row>
    <row r="42" spans="1:6" ht="27.75" hidden="1" customHeight="1" x14ac:dyDescent="0.2">
      <c r="A42" s="150" t="s">
        <v>22</v>
      </c>
      <c r="B42" s="150"/>
      <c r="C42" s="150"/>
      <c r="D42" s="150"/>
    </row>
    <row r="43" spans="1:6" ht="41.25" hidden="1" customHeight="1" x14ac:dyDescent="0.2">
      <c r="A43" s="150" t="s">
        <v>23</v>
      </c>
      <c r="B43" s="150"/>
      <c r="C43" s="150"/>
      <c r="D43" s="150"/>
    </row>
    <row r="44" spans="1:6" ht="39.75" hidden="1" customHeight="1" x14ac:dyDescent="0.2">
      <c r="A44" s="150" t="s">
        <v>24</v>
      </c>
      <c r="B44" s="150"/>
      <c r="C44" s="150"/>
      <c r="D44" s="150"/>
    </row>
    <row r="45" spans="1:6" ht="28.5" hidden="1" customHeight="1" x14ac:dyDescent="0.2">
      <c r="A45" s="150" t="s">
        <v>25</v>
      </c>
      <c r="B45" s="150"/>
      <c r="C45" s="150"/>
      <c r="D45" s="150"/>
    </row>
    <row r="46" spans="1:6" ht="42" hidden="1" customHeight="1" x14ac:dyDescent="0.2">
      <c r="A46" s="150" t="s">
        <v>26</v>
      </c>
      <c r="B46" s="150"/>
      <c r="C46" s="150"/>
      <c r="D46" s="150"/>
    </row>
    <row r="47" spans="1:6" ht="29.25" hidden="1" customHeight="1" x14ac:dyDescent="0.2">
      <c r="A47" s="150" t="s">
        <v>27</v>
      </c>
      <c r="B47" s="150"/>
      <c r="C47" s="150"/>
      <c r="D47" s="150"/>
    </row>
    <row r="48" spans="1:6" ht="54.75" hidden="1" customHeight="1" x14ac:dyDescent="0.2">
      <c r="A48" s="150" t="s">
        <v>28</v>
      </c>
      <c r="B48" s="150"/>
      <c r="C48" s="150"/>
      <c r="D48" s="150"/>
    </row>
    <row r="49" spans="1:4" ht="53.25" hidden="1" customHeight="1" x14ac:dyDescent="0.2">
      <c r="A49" s="150" t="s">
        <v>29</v>
      </c>
      <c r="B49" s="150"/>
      <c r="C49" s="150"/>
      <c r="D49" s="150"/>
    </row>
    <row r="50" spans="1:4" x14ac:dyDescent="0.2">
      <c r="A50" s="1"/>
      <c r="B50" s="1"/>
    </row>
  </sheetData>
  <mergeCells count="55">
    <mergeCell ref="D36:F36"/>
    <mergeCell ref="D37:F37"/>
    <mergeCell ref="D38:F38"/>
    <mergeCell ref="D39:F39"/>
    <mergeCell ref="A18:B18"/>
    <mergeCell ref="C18:F18"/>
    <mergeCell ref="D24:F25"/>
    <mergeCell ref="D26:F26"/>
    <mergeCell ref="D27:F27"/>
    <mergeCell ref="A9:F9"/>
    <mergeCell ref="A13:B13"/>
    <mergeCell ref="F14:F15"/>
    <mergeCell ref="A15:B15"/>
    <mergeCell ref="F16:F17"/>
    <mergeCell ref="A17:B17"/>
    <mergeCell ref="D1:F1"/>
    <mergeCell ref="D2:F2"/>
    <mergeCell ref="C3:D3"/>
    <mergeCell ref="A7:F7"/>
    <mergeCell ref="A8:F8"/>
    <mergeCell ref="D28:F28"/>
    <mergeCell ref="D29:F29"/>
    <mergeCell ref="D30:F30"/>
    <mergeCell ref="D31:F31"/>
    <mergeCell ref="B28:C28"/>
    <mergeCell ref="A21:D21"/>
    <mergeCell ref="A22:D22"/>
    <mergeCell ref="A24:A25"/>
    <mergeCell ref="B24:C25"/>
    <mergeCell ref="B26:C26"/>
    <mergeCell ref="B27:C27"/>
    <mergeCell ref="A41:D41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D32:F32"/>
    <mergeCell ref="D33:F33"/>
    <mergeCell ref="D34:F34"/>
    <mergeCell ref="D35:F35"/>
    <mergeCell ref="A48:D48"/>
    <mergeCell ref="A49:D49"/>
    <mergeCell ref="A42:D42"/>
    <mergeCell ref="A43:D43"/>
    <mergeCell ref="A44:D44"/>
    <mergeCell ref="A45:D45"/>
    <mergeCell ref="A46:D46"/>
    <mergeCell ref="A47:D47"/>
  </mergeCells>
  <hyperlinks>
    <hyperlink ref="A49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4"/>
  <sheetViews>
    <sheetView topLeftCell="A7" zoomScale="80" zoomScaleNormal="80" workbookViewId="0">
      <selection activeCell="G44" sqref="G44"/>
    </sheetView>
  </sheetViews>
  <sheetFormatPr defaultRowHeight="15" x14ac:dyDescent="0.25"/>
  <cols>
    <col min="1" max="1" width="19.85546875" style="21" customWidth="1"/>
    <col min="2" max="2" width="0.140625" style="21" customWidth="1"/>
    <col min="3" max="3" width="25.28515625" style="21" customWidth="1"/>
    <col min="4" max="4" width="14.5703125" style="21" customWidth="1"/>
    <col min="5" max="5" width="15.5703125" style="21" customWidth="1"/>
    <col min="6" max="7" width="8.85546875" style="21" customWidth="1"/>
    <col min="8" max="8" width="14.140625" style="46" customWidth="1"/>
    <col min="9" max="13" width="14.140625" style="21" customWidth="1"/>
    <col min="14" max="15" width="14.140625" style="37" customWidth="1"/>
    <col min="16" max="19" width="14.140625" style="21" customWidth="1"/>
    <col min="20" max="16384" width="9.140625" style="21"/>
  </cols>
  <sheetData>
    <row r="1" spans="1:19" x14ac:dyDescent="0.25">
      <c r="A1" s="137" t="s">
        <v>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</row>
    <row r="2" spans="1:19" x14ac:dyDescent="0.25">
      <c r="A2" s="137" t="s">
        <v>31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x14ac:dyDescent="0.25">
      <c r="A3" s="22"/>
    </row>
    <row r="4" spans="1:19" s="23" customFormat="1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s="23" customFormat="1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s="23" customFormat="1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0" t="s">
        <v>36</v>
      </c>
      <c r="I6" s="16" t="s">
        <v>45</v>
      </c>
      <c r="J6" s="16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38">
        <v>1</v>
      </c>
      <c r="B7" s="138"/>
      <c r="C7" s="10">
        <v>2</v>
      </c>
      <c r="D7" s="89">
        <v>3</v>
      </c>
      <c r="E7" s="89">
        <v>4</v>
      </c>
      <c r="F7" s="89">
        <v>5</v>
      </c>
      <c r="G7" s="89">
        <v>6</v>
      </c>
      <c r="H7" s="89">
        <v>7</v>
      </c>
      <c r="I7" s="89">
        <v>8</v>
      </c>
      <c r="J7" s="89">
        <v>9</v>
      </c>
      <c r="K7" s="89">
        <v>10</v>
      </c>
      <c r="L7" s="89">
        <v>11</v>
      </c>
      <c r="M7" s="89">
        <v>12</v>
      </c>
      <c r="N7" s="89">
        <v>13</v>
      </c>
      <c r="O7" s="89">
        <v>14</v>
      </c>
      <c r="P7" s="89">
        <v>15</v>
      </c>
      <c r="Q7" s="89">
        <v>16</v>
      </c>
      <c r="R7" s="89">
        <v>17</v>
      </c>
      <c r="S7" s="10">
        <v>18</v>
      </c>
    </row>
    <row r="8" spans="1:19" ht="45" customHeight="1" x14ac:dyDescent="0.25">
      <c r="A8" s="139" t="s">
        <v>68</v>
      </c>
      <c r="B8" s="140"/>
      <c r="C8" s="141"/>
      <c r="D8" s="90"/>
      <c r="E8" s="9" t="s">
        <v>113</v>
      </c>
      <c r="F8" s="9"/>
      <c r="G8" s="9"/>
      <c r="H8" s="10">
        <f>100</f>
        <v>100</v>
      </c>
      <c r="I8" s="9">
        <v>100</v>
      </c>
      <c r="J8" s="9">
        <v>100</v>
      </c>
      <c r="K8" s="9">
        <v>100</v>
      </c>
      <c r="L8" s="9">
        <v>100</v>
      </c>
      <c r="M8" s="9"/>
      <c r="N8" s="10" t="s">
        <v>38</v>
      </c>
      <c r="O8" s="10" t="s">
        <v>38</v>
      </c>
      <c r="P8" s="11">
        <f>P39+P42</f>
        <v>127916.73999999999</v>
      </c>
      <c r="Q8" s="11"/>
      <c r="R8" s="11">
        <f t="shared" ref="R8:S8" si="0">R39+R42</f>
        <v>127632.81</v>
      </c>
      <c r="S8" s="11">
        <f t="shared" si="0"/>
        <v>127632.81</v>
      </c>
    </row>
    <row r="9" spans="1:19" ht="35.25" hidden="1" customHeight="1" x14ac:dyDescent="0.25">
      <c r="A9" s="122" t="s">
        <v>93</v>
      </c>
      <c r="B9" s="139" t="s">
        <v>37</v>
      </c>
      <c r="C9" s="141"/>
      <c r="D9" s="90"/>
      <c r="E9" s="10" t="s">
        <v>38</v>
      </c>
      <c r="F9" s="9"/>
      <c r="G9" s="9"/>
      <c r="H9" s="10"/>
      <c r="I9" s="9"/>
      <c r="J9" s="9"/>
      <c r="K9" s="9"/>
      <c r="L9" s="10"/>
      <c r="M9" s="89"/>
      <c r="N9" s="10"/>
      <c r="O9" s="10"/>
      <c r="P9" s="9"/>
      <c r="Q9" s="10" t="s">
        <v>38</v>
      </c>
      <c r="R9" s="9"/>
      <c r="S9" s="9"/>
    </row>
    <row r="10" spans="1:19" ht="19.5" hidden="1" customHeight="1" x14ac:dyDescent="0.25">
      <c r="A10" s="122"/>
      <c r="B10" s="122" t="s">
        <v>39</v>
      </c>
      <c r="C10" s="122"/>
      <c r="D10" s="87"/>
      <c r="E10" s="9"/>
      <c r="F10" s="9"/>
      <c r="G10" s="9"/>
      <c r="H10" s="10" t="s">
        <v>38</v>
      </c>
      <c r="I10" s="9"/>
      <c r="J10" s="10" t="s">
        <v>38</v>
      </c>
      <c r="K10" s="9"/>
      <c r="L10" s="10"/>
      <c r="M10" s="89"/>
      <c r="N10" s="10"/>
      <c r="O10" s="10"/>
      <c r="P10" s="10" t="s">
        <v>38</v>
      </c>
      <c r="Q10" s="10" t="s">
        <v>38</v>
      </c>
      <c r="R10" s="10" t="s">
        <v>38</v>
      </c>
      <c r="S10" s="10" t="s">
        <v>38</v>
      </c>
    </row>
    <row r="11" spans="1:19" ht="15" hidden="1" customHeight="1" x14ac:dyDescent="0.25">
      <c r="A11" s="122"/>
      <c r="B11" s="122"/>
      <c r="C11" s="122"/>
      <c r="D11" s="87"/>
      <c r="E11" s="9"/>
      <c r="F11" s="9"/>
      <c r="G11" s="9"/>
      <c r="H11" s="10"/>
      <c r="I11" s="9"/>
      <c r="J11" s="11"/>
      <c r="K11" s="9"/>
      <c r="L11" s="9"/>
      <c r="M11" s="9"/>
      <c r="N11" s="10"/>
      <c r="O11" s="10"/>
      <c r="P11" s="11"/>
      <c r="Q11" s="11"/>
      <c r="R11" s="11"/>
      <c r="S11" s="11"/>
    </row>
    <row r="12" spans="1:19" ht="38.25" hidden="1" customHeight="1" x14ac:dyDescent="0.25">
      <c r="A12" s="122" t="s">
        <v>82</v>
      </c>
      <c r="B12" s="139" t="s">
        <v>37</v>
      </c>
      <c r="C12" s="141"/>
      <c r="D12" s="90"/>
      <c r="E12" s="10" t="s">
        <v>38</v>
      </c>
      <c r="F12" s="9"/>
      <c r="G12" s="9"/>
      <c r="H12" s="10"/>
      <c r="I12" s="9"/>
      <c r="J12" s="11"/>
      <c r="K12" s="9"/>
      <c r="L12" s="10"/>
      <c r="M12" s="89"/>
      <c r="N12" s="10"/>
      <c r="O12" s="10"/>
      <c r="P12" s="11"/>
      <c r="Q12" s="12" t="s">
        <v>38</v>
      </c>
      <c r="R12" s="11"/>
      <c r="S12" s="11"/>
    </row>
    <row r="13" spans="1:19" hidden="1" x14ac:dyDescent="0.25">
      <c r="A13" s="122"/>
      <c r="B13" s="122" t="s">
        <v>39</v>
      </c>
      <c r="C13" s="122"/>
      <c r="D13" s="87"/>
      <c r="E13" s="9"/>
      <c r="F13" s="9"/>
      <c r="G13" s="9"/>
      <c r="H13" s="10" t="s">
        <v>38</v>
      </c>
      <c r="I13" s="9"/>
      <c r="J13" s="12" t="s">
        <v>38</v>
      </c>
      <c r="K13" s="9"/>
      <c r="L13" s="10"/>
      <c r="M13" s="89"/>
      <c r="N13" s="10"/>
      <c r="O13" s="10"/>
      <c r="P13" s="12" t="s">
        <v>38</v>
      </c>
      <c r="Q13" s="12" t="s">
        <v>38</v>
      </c>
      <c r="R13" s="12" t="s">
        <v>38</v>
      </c>
      <c r="S13" s="12" t="s">
        <v>38</v>
      </c>
    </row>
    <row r="14" spans="1:19" ht="15" hidden="1" customHeight="1" x14ac:dyDescent="0.25">
      <c r="A14" s="122"/>
      <c r="B14" s="122"/>
      <c r="C14" s="122"/>
      <c r="D14" s="87"/>
      <c r="E14" s="9"/>
      <c r="F14" s="9"/>
      <c r="G14" s="9"/>
      <c r="H14" s="10"/>
      <c r="I14" s="9"/>
      <c r="J14" s="11"/>
      <c r="K14" s="9"/>
      <c r="L14" s="9"/>
      <c r="M14" s="9"/>
      <c r="N14" s="10"/>
      <c r="O14" s="10"/>
      <c r="P14" s="11"/>
      <c r="Q14" s="11"/>
      <c r="R14" s="11"/>
      <c r="S14" s="11"/>
    </row>
    <row r="15" spans="1:19" ht="34.5" hidden="1" customHeight="1" x14ac:dyDescent="0.25">
      <c r="A15" s="122" t="s">
        <v>94</v>
      </c>
      <c r="B15" s="139" t="s">
        <v>37</v>
      </c>
      <c r="C15" s="141"/>
      <c r="D15" s="90"/>
      <c r="E15" s="10" t="s">
        <v>38</v>
      </c>
      <c r="F15" s="9"/>
      <c r="G15" s="9"/>
      <c r="H15" s="10"/>
      <c r="I15" s="9"/>
      <c r="J15" s="11"/>
      <c r="K15" s="9"/>
      <c r="L15" s="10"/>
      <c r="M15" s="89"/>
      <c r="N15" s="10"/>
      <c r="O15" s="10"/>
      <c r="P15" s="11"/>
      <c r="Q15" s="12" t="s">
        <v>38</v>
      </c>
      <c r="R15" s="11"/>
      <c r="S15" s="11"/>
    </row>
    <row r="16" spans="1:19" ht="19.5" hidden="1" customHeight="1" x14ac:dyDescent="0.25">
      <c r="A16" s="122"/>
      <c r="B16" s="122" t="s">
        <v>39</v>
      </c>
      <c r="C16" s="122"/>
      <c r="D16" s="87"/>
      <c r="E16" s="9"/>
      <c r="F16" s="9"/>
      <c r="G16" s="9"/>
      <c r="H16" s="10" t="s">
        <v>38</v>
      </c>
      <c r="I16" s="9"/>
      <c r="J16" s="12" t="s">
        <v>38</v>
      </c>
      <c r="K16" s="9"/>
      <c r="L16" s="10"/>
      <c r="M16" s="89"/>
      <c r="N16" s="10"/>
      <c r="O16" s="10"/>
      <c r="P16" s="12" t="s">
        <v>38</v>
      </c>
      <c r="Q16" s="12" t="s">
        <v>38</v>
      </c>
      <c r="R16" s="12" t="s">
        <v>38</v>
      </c>
      <c r="S16" s="12" t="s">
        <v>38</v>
      </c>
    </row>
    <row r="17" spans="1:19" ht="15" hidden="1" customHeight="1" x14ac:dyDescent="0.25">
      <c r="A17" s="122"/>
      <c r="B17" s="122"/>
      <c r="C17" s="122"/>
      <c r="D17" s="87"/>
      <c r="E17" s="9"/>
      <c r="F17" s="9"/>
      <c r="G17" s="9"/>
      <c r="H17" s="10"/>
      <c r="I17" s="9"/>
      <c r="J17" s="11"/>
      <c r="K17" s="9"/>
      <c r="L17" s="9"/>
      <c r="M17" s="9"/>
      <c r="N17" s="10"/>
      <c r="O17" s="10"/>
      <c r="P17" s="11"/>
      <c r="Q17" s="11"/>
      <c r="R17" s="11"/>
      <c r="S17" s="11"/>
    </row>
    <row r="18" spans="1:19" ht="38.25" hidden="1" customHeight="1" x14ac:dyDescent="0.25">
      <c r="A18" s="122" t="s">
        <v>85</v>
      </c>
      <c r="B18" s="122" t="s">
        <v>37</v>
      </c>
      <c r="C18" s="122"/>
      <c r="D18" s="87"/>
      <c r="E18" s="10" t="s">
        <v>38</v>
      </c>
      <c r="F18" s="9"/>
      <c r="G18" s="9"/>
      <c r="H18" s="10"/>
      <c r="I18" s="9"/>
      <c r="J18" s="11"/>
      <c r="K18" s="9"/>
      <c r="L18" s="10"/>
      <c r="M18" s="89"/>
      <c r="N18" s="10"/>
      <c r="O18" s="10"/>
      <c r="P18" s="11"/>
      <c r="Q18" s="12" t="s">
        <v>38</v>
      </c>
      <c r="R18" s="11"/>
      <c r="S18" s="11"/>
    </row>
    <row r="19" spans="1:19" hidden="1" x14ac:dyDescent="0.25">
      <c r="A19" s="122"/>
      <c r="B19" s="122" t="s">
        <v>39</v>
      </c>
      <c r="C19" s="122"/>
      <c r="D19" s="87"/>
      <c r="E19" s="9"/>
      <c r="F19" s="9"/>
      <c r="G19" s="9"/>
      <c r="H19" s="10" t="s">
        <v>38</v>
      </c>
      <c r="I19" s="9"/>
      <c r="J19" s="12" t="s">
        <v>38</v>
      </c>
      <c r="K19" s="9"/>
      <c r="L19" s="10"/>
      <c r="M19" s="89"/>
      <c r="N19" s="10"/>
      <c r="O19" s="10"/>
      <c r="P19" s="12" t="s">
        <v>38</v>
      </c>
      <c r="Q19" s="12" t="s">
        <v>38</v>
      </c>
      <c r="R19" s="12" t="s">
        <v>38</v>
      </c>
      <c r="S19" s="12" t="s">
        <v>38</v>
      </c>
    </row>
    <row r="20" spans="1:19" ht="15" hidden="1" customHeight="1" x14ac:dyDescent="0.25">
      <c r="A20" s="122"/>
      <c r="B20" s="122"/>
      <c r="C20" s="122"/>
      <c r="D20" s="87"/>
      <c r="E20" s="9"/>
      <c r="F20" s="9"/>
      <c r="G20" s="9"/>
      <c r="H20" s="10"/>
      <c r="I20" s="9"/>
      <c r="J20" s="11"/>
      <c r="K20" s="9"/>
      <c r="L20" s="9"/>
      <c r="M20" s="9"/>
      <c r="N20" s="10"/>
      <c r="O20" s="10"/>
      <c r="P20" s="11"/>
      <c r="Q20" s="11"/>
      <c r="R20" s="11"/>
      <c r="S20" s="11"/>
    </row>
    <row r="21" spans="1:19" ht="34.5" hidden="1" customHeight="1" x14ac:dyDescent="0.25">
      <c r="A21" s="122" t="s">
        <v>95</v>
      </c>
      <c r="B21" s="139" t="s">
        <v>37</v>
      </c>
      <c r="C21" s="141"/>
      <c r="D21" s="90"/>
      <c r="E21" s="10" t="s">
        <v>38</v>
      </c>
      <c r="F21" s="9"/>
      <c r="G21" s="9"/>
      <c r="H21" s="10"/>
      <c r="I21" s="9"/>
      <c r="J21" s="11"/>
      <c r="K21" s="9"/>
      <c r="L21" s="10"/>
      <c r="M21" s="89"/>
      <c r="N21" s="10"/>
      <c r="O21" s="10"/>
      <c r="P21" s="11"/>
      <c r="Q21" s="12" t="s">
        <v>38</v>
      </c>
      <c r="R21" s="11"/>
      <c r="S21" s="11"/>
    </row>
    <row r="22" spans="1:19" ht="18" hidden="1" customHeight="1" x14ac:dyDescent="0.25">
      <c r="A22" s="122"/>
      <c r="B22" s="122" t="s">
        <v>39</v>
      </c>
      <c r="C22" s="122"/>
      <c r="D22" s="87"/>
      <c r="E22" s="9"/>
      <c r="F22" s="9"/>
      <c r="G22" s="9"/>
      <c r="H22" s="10" t="s">
        <v>38</v>
      </c>
      <c r="I22" s="9"/>
      <c r="J22" s="12" t="s">
        <v>38</v>
      </c>
      <c r="K22" s="9"/>
      <c r="L22" s="10"/>
      <c r="M22" s="89"/>
      <c r="N22" s="10"/>
      <c r="O22" s="10"/>
      <c r="P22" s="12" t="s">
        <v>38</v>
      </c>
      <c r="Q22" s="12" t="s">
        <v>38</v>
      </c>
      <c r="R22" s="12" t="s">
        <v>38</v>
      </c>
      <c r="S22" s="12" t="s">
        <v>38</v>
      </c>
    </row>
    <row r="23" spans="1:19" ht="15" hidden="1" customHeight="1" x14ac:dyDescent="0.25">
      <c r="A23" s="122"/>
      <c r="B23" s="122"/>
      <c r="C23" s="122"/>
      <c r="D23" s="87"/>
      <c r="E23" s="9"/>
      <c r="F23" s="9"/>
      <c r="G23" s="9"/>
      <c r="H23" s="10"/>
      <c r="I23" s="9"/>
      <c r="J23" s="11"/>
      <c r="K23" s="9"/>
      <c r="L23" s="9"/>
      <c r="M23" s="9"/>
      <c r="N23" s="10"/>
      <c r="O23" s="10"/>
      <c r="P23" s="11"/>
      <c r="Q23" s="11"/>
      <c r="R23" s="11"/>
      <c r="S23" s="11"/>
    </row>
    <row r="24" spans="1:19" ht="35.25" hidden="1" customHeight="1" x14ac:dyDescent="0.25">
      <c r="A24" s="122" t="s">
        <v>86</v>
      </c>
      <c r="B24" s="139" t="s">
        <v>37</v>
      </c>
      <c r="C24" s="141"/>
      <c r="D24" s="90"/>
      <c r="E24" s="10" t="s">
        <v>38</v>
      </c>
      <c r="F24" s="9"/>
      <c r="G24" s="9"/>
      <c r="H24" s="10"/>
      <c r="I24" s="9"/>
      <c r="J24" s="11"/>
      <c r="K24" s="9"/>
      <c r="L24" s="10"/>
      <c r="M24" s="89"/>
      <c r="N24" s="10"/>
      <c r="O24" s="10"/>
      <c r="P24" s="11"/>
      <c r="Q24" s="12" t="s">
        <v>38</v>
      </c>
      <c r="R24" s="11"/>
      <c r="S24" s="11"/>
    </row>
    <row r="25" spans="1:19" ht="15" hidden="1" customHeight="1" x14ac:dyDescent="0.25">
      <c r="A25" s="122"/>
      <c r="B25" s="122" t="s">
        <v>39</v>
      </c>
      <c r="C25" s="122"/>
      <c r="D25" s="87"/>
      <c r="E25" s="9"/>
      <c r="F25" s="9"/>
      <c r="G25" s="9"/>
      <c r="H25" s="10" t="s">
        <v>38</v>
      </c>
      <c r="I25" s="9"/>
      <c r="J25" s="12" t="s">
        <v>38</v>
      </c>
      <c r="K25" s="9"/>
      <c r="L25" s="10"/>
      <c r="M25" s="89"/>
      <c r="N25" s="10"/>
      <c r="O25" s="10"/>
      <c r="P25" s="12" t="s">
        <v>38</v>
      </c>
      <c r="Q25" s="12" t="s">
        <v>38</v>
      </c>
      <c r="R25" s="12" t="s">
        <v>38</v>
      </c>
      <c r="S25" s="12" t="s">
        <v>38</v>
      </c>
    </row>
    <row r="26" spans="1:19" ht="15" hidden="1" customHeight="1" x14ac:dyDescent="0.25">
      <c r="A26" s="122"/>
      <c r="B26" s="122"/>
      <c r="C26" s="122"/>
      <c r="D26" s="87"/>
      <c r="E26" s="9"/>
      <c r="F26" s="9"/>
      <c r="G26" s="9"/>
      <c r="H26" s="10"/>
      <c r="I26" s="9"/>
      <c r="J26" s="11"/>
      <c r="K26" s="9"/>
      <c r="L26" s="9"/>
      <c r="M26" s="9"/>
      <c r="N26" s="10"/>
      <c r="O26" s="10"/>
      <c r="P26" s="11"/>
      <c r="Q26" s="11"/>
      <c r="R26" s="11"/>
      <c r="S26" s="11"/>
    </row>
    <row r="27" spans="1:19" ht="36.75" hidden="1" customHeight="1" x14ac:dyDescent="0.25">
      <c r="A27" s="122" t="s">
        <v>96</v>
      </c>
      <c r="B27" s="139" t="s">
        <v>37</v>
      </c>
      <c r="C27" s="141"/>
      <c r="D27" s="90"/>
      <c r="E27" s="10" t="s">
        <v>38</v>
      </c>
      <c r="F27" s="9"/>
      <c r="G27" s="9"/>
      <c r="H27" s="10"/>
      <c r="I27" s="9"/>
      <c r="J27" s="11"/>
      <c r="K27" s="9"/>
      <c r="L27" s="10"/>
      <c r="M27" s="89"/>
      <c r="N27" s="10"/>
      <c r="O27" s="10"/>
      <c r="P27" s="11"/>
      <c r="Q27" s="12" t="s">
        <v>38</v>
      </c>
      <c r="R27" s="11"/>
      <c r="S27" s="11"/>
    </row>
    <row r="28" spans="1:19" ht="18.75" hidden="1" customHeight="1" x14ac:dyDescent="0.25">
      <c r="A28" s="122"/>
      <c r="B28" s="122" t="s">
        <v>39</v>
      </c>
      <c r="C28" s="122"/>
      <c r="D28" s="87"/>
      <c r="E28" s="9"/>
      <c r="F28" s="9"/>
      <c r="G28" s="9"/>
      <c r="H28" s="10" t="s">
        <v>38</v>
      </c>
      <c r="I28" s="9"/>
      <c r="J28" s="12" t="s">
        <v>38</v>
      </c>
      <c r="K28" s="9"/>
      <c r="L28" s="10"/>
      <c r="M28" s="89"/>
      <c r="N28" s="10"/>
      <c r="O28" s="10"/>
      <c r="P28" s="12" t="s">
        <v>38</v>
      </c>
      <c r="Q28" s="12" t="s">
        <v>38</v>
      </c>
      <c r="R28" s="12" t="s">
        <v>38</v>
      </c>
      <c r="S28" s="12" t="s">
        <v>38</v>
      </c>
    </row>
    <row r="29" spans="1:19" ht="15" hidden="1" customHeight="1" x14ac:dyDescent="0.25">
      <c r="A29" s="122"/>
      <c r="B29" s="122"/>
      <c r="C29" s="122"/>
      <c r="D29" s="87"/>
      <c r="E29" s="9"/>
      <c r="F29" s="9"/>
      <c r="G29" s="9"/>
      <c r="H29" s="10"/>
      <c r="I29" s="9"/>
      <c r="J29" s="11"/>
      <c r="K29" s="9"/>
      <c r="L29" s="9"/>
      <c r="M29" s="9"/>
      <c r="N29" s="10"/>
      <c r="O29" s="10"/>
      <c r="P29" s="11"/>
      <c r="Q29" s="11"/>
      <c r="R29" s="11"/>
      <c r="S29" s="11"/>
    </row>
    <row r="30" spans="1:19" ht="33.75" hidden="1" customHeight="1" x14ac:dyDescent="0.25">
      <c r="A30" s="122" t="s">
        <v>87</v>
      </c>
      <c r="B30" s="139" t="s">
        <v>37</v>
      </c>
      <c r="C30" s="141"/>
      <c r="D30" s="90"/>
      <c r="E30" s="10" t="s">
        <v>38</v>
      </c>
      <c r="F30" s="9"/>
      <c r="G30" s="9"/>
      <c r="H30" s="10"/>
      <c r="I30" s="9"/>
      <c r="J30" s="11"/>
      <c r="K30" s="9"/>
      <c r="L30" s="10"/>
      <c r="M30" s="89"/>
      <c r="N30" s="10"/>
      <c r="O30" s="10"/>
      <c r="P30" s="11"/>
      <c r="Q30" s="12" t="s">
        <v>38</v>
      </c>
      <c r="R30" s="11"/>
      <c r="S30" s="11"/>
    </row>
    <row r="31" spans="1:19" ht="18" hidden="1" customHeight="1" x14ac:dyDescent="0.25">
      <c r="A31" s="122"/>
      <c r="B31" s="122" t="s">
        <v>39</v>
      </c>
      <c r="C31" s="122"/>
      <c r="D31" s="87"/>
      <c r="E31" s="9"/>
      <c r="F31" s="9"/>
      <c r="G31" s="9"/>
      <c r="H31" s="10" t="s">
        <v>38</v>
      </c>
      <c r="I31" s="9"/>
      <c r="J31" s="12" t="s">
        <v>38</v>
      </c>
      <c r="K31" s="9"/>
      <c r="L31" s="10"/>
      <c r="M31" s="89"/>
      <c r="N31" s="10"/>
      <c r="O31" s="10"/>
      <c r="P31" s="12" t="s">
        <v>38</v>
      </c>
      <c r="Q31" s="12" t="s">
        <v>38</v>
      </c>
      <c r="R31" s="12" t="s">
        <v>38</v>
      </c>
      <c r="S31" s="12" t="s">
        <v>38</v>
      </c>
    </row>
    <row r="32" spans="1:19" ht="15" hidden="1" customHeight="1" x14ac:dyDescent="0.25">
      <c r="A32" s="122"/>
      <c r="B32" s="122"/>
      <c r="C32" s="122"/>
      <c r="D32" s="87"/>
      <c r="E32" s="9"/>
      <c r="F32" s="9"/>
      <c r="G32" s="9"/>
      <c r="H32" s="10"/>
      <c r="I32" s="9"/>
      <c r="J32" s="11"/>
      <c r="K32" s="9"/>
      <c r="L32" s="9"/>
      <c r="M32" s="9"/>
      <c r="N32" s="10"/>
      <c r="O32" s="10"/>
      <c r="P32" s="11"/>
      <c r="Q32" s="11"/>
      <c r="R32" s="11"/>
      <c r="S32" s="11"/>
    </row>
    <row r="33" spans="1:19" ht="31.5" hidden="1" customHeight="1" x14ac:dyDescent="0.25">
      <c r="A33" s="122" t="s">
        <v>97</v>
      </c>
      <c r="B33" s="139" t="s">
        <v>37</v>
      </c>
      <c r="C33" s="141"/>
      <c r="D33" s="90"/>
      <c r="E33" s="10" t="s">
        <v>38</v>
      </c>
      <c r="F33" s="9"/>
      <c r="G33" s="9"/>
      <c r="H33" s="10"/>
      <c r="I33" s="9"/>
      <c r="J33" s="11"/>
      <c r="K33" s="9"/>
      <c r="L33" s="10"/>
      <c r="M33" s="89"/>
      <c r="N33" s="10"/>
      <c r="O33" s="10"/>
      <c r="P33" s="11"/>
      <c r="Q33" s="12" t="s">
        <v>38</v>
      </c>
      <c r="R33" s="11"/>
      <c r="S33" s="11"/>
    </row>
    <row r="34" spans="1:19" ht="18.75" hidden="1" customHeight="1" x14ac:dyDescent="0.25">
      <c r="A34" s="122"/>
      <c r="B34" s="122" t="s">
        <v>39</v>
      </c>
      <c r="C34" s="122"/>
      <c r="D34" s="87"/>
      <c r="E34" s="9"/>
      <c r="F34" s="9"/>
      <c r="G34" s="9"/>
      <c r="H34" s="10" t="s">
        <v>38</v>
      </c>
      <c r="I34" s="9"/>
      <c r="J34" s="12" t="s">
        <v>38</v>
      </c>
      <c r="K34" s="9"/>
      <c r="L34" s="10"/>
      <c r="M34" s="89"/>
      <c r="N34" s="10"/>
      <c r="O34" s="10"/>
      <c r="P34" s="12" t="s">
        <v>38</v>
      </c>
      <c r="Q34" s="12" t="s">
        <v>38</v>
      </c>
      <c r="R34" s="12" t="s">
        <v>38</v>
      </c>
      <c r="S34" s="12" t="s">
        <v>38</v>
      </c>
    </row>
    <row r="35" spans="1:19" ht="15" hidden="1" customHeight="1" x14ac:dyDescent="0.25">
      <c r="A35" s="122"/>
      <c r="B35" s="122"/>
      <c r="C35" s="122"/>
      <c r="D35" s="87"/>
      <c r="E35" s="9"/>
      <c r="F35" s="9"/>
      <c r="G35" s="9"/>
      <c r="H35" s="10"/>
      <c r="I35" s="9"/>
      <c r="J35" s="11"/>
      <c r="K35" s="9"/>
      <c r="L35" s="9"/>
      <c r="M35" s="9"/>
      <c r="N35" s="10"/>
      <c r="O35" s="10"/>
      <c r="P35" s="11"/>
      <c r="Q35" s="11"/>
      <c r="R35" s="11"/>
      <c r="S35" s="11"/>
    </row>
    <row r="36" spans="1:19" ht="37.5" hidden="1" customHeight="1" x14ac:dyDescent="0.25">
      <c r="A36" s="122" t="s">
        <v>88</v>
      </c>
      <c r="B36" s="139" t="s">
        <v>37</v>
      </c>
      <c r="C36" s="141"/>
      <c r="D36" s="90"/>
      <c r="E36" s="10" t="s">
        <v>38</v>
      </c>
      <c r="F36" s="9"/>
      <c r="G36" s="9"/>
      <c r="H36" s="10"/>
      <c r="I36" s="9"/>
      <c r="J36" s="11"/>
      <c r="K36" s="9"/>
      <c r="L36" s="10"/>
      <c r="M36" s="89"/>
      <c r="N36" s="10"/>
      <c r="O36" s="10"/>
      <c r="P36" s="11"/>
      <c r="Q36" s="12" t="s">
        <v>38</v>
      </c>
      <c r="R36" s="11"/>
      <c r="S36" s="11"/>
    </row>
    <row r="37" spans="1:19" ht="18" hidden="1" customHeight="1" x14ac:dyDescent="0.25">
      <c r="A37" s="122"/>
      <c r="B37" s="122" t="s">
        <v>39</v>
      </c>
      <c r="C37" s="122"/>
      <c r="D37" s="87"/>
      <c r="E37" s="9"/>
      <c r="F37" s="9"/>
      <c r="G37" s="9"/>
      <c r="H37" s="10" t="s">
        <v>38</v>
      </c>
      <c r="I37" s="9"/>
      <c r="J37" s="12" t="s">
        <v>38</v>
      </c>
      <c r="K37" s="9"/>
      <c r="L37" s="10"/>
      <c r="M37" s="89"/>
      <c r="N37" s="10"/>
      <c r="O37" s="10"/>
      <c r="P37" s="12" t="s">
        <v>38</v>
      </c>
      <c r="Q37" s="12" t="s">
        <v>38</v>
      </c>
      <c r="R37" s="12" t="s">
        <v>38</v>
      </c>
      <c r="S37" s="12" t="s">
        <v>38</v>
      </c>
    </row>
    <row r="38" spans="1:19" ht="15" hidden="1" customHeight="1" x14ac:dyDescent="0.25">
      <c r="A38" s="122"/>
      <c r="B38" s="122"/>
      <c r="C38" s="122"/>
      <c r="D38" s="87"/>
      <c r="E38" s="9"/>
      <c r="F38" s="9"/>
      <c r="G38" s="9"/>
      <c r="H38" s="10"/>
      <c r="I38" s="9"/>
      <c r="J38" s="11"/>
      <c r="K38" s="9"/>
      <c r="L38" s="9"/>
      <c r="M38" s="9"/>
      <c r="N38" s="10"/>
      <c r="O38" s="10"/>
      <c r="P38" s="11"/>
      <c r="Q38" s="11"/>
      <c r="R38" s="11"/>
      <c r="S38" s="11"/>
    </row>
    <row r="39" spans="1:19" x14ac:dyDescent="0.25">
      <c r="A39" s="122" t="s">
        <v>98</v>
      </c>
      <c r="B39" s="139" t="s">
        <v>37</v>
      </c>
      <c r="C39" s="141"/>
      <c r="D39" s="90"/>
      <c r="E39" s="10" t="s">
        <v>38</v>
      </c>
      <c r="F39" s="9"/>
      <c r="G39" s="9"/>
      <c r="H39" s="10">
        <f>H41</f>
        <v>100</v>
      </c>
      <c r="I39" s="9">
        <f>I41</f>
        <v>100</v>
      </c>
      <c r="J39" s="11">
        <f>J41</f>
        <v>100</v>
      </c>
      <c r="K39" s="13">
        <f>K41</f>
        <v>100</v>
      </c>
      <c r="L39" s="14">
        <f>L41</f>
        <v>100</v>
      </c>
      <c r="M39" s="12" t="s">
        <v>38</v>
      </c>
      <c r="N39" s="10"/>
      <c r="O39" s="10"/>
      <c r="P39" s="11">
        <f>P41</f>
        <v>71710</v>
      </c>
      <c r="Q39" s="12" t="s">
        <v>38</v>
      </c>
      <c r="R39" s="11">
        <f>R41</f>
        <v>71710</v>
      </c>
      <c r="S39" s="11">
        <f>S41</f>
        <v>71710</v>
      </c>
    </row>
    <row r="40" spans="1:19" x14ac:dyDescent="0.25">
      <c r="A40" s="122"/>
      <c r="B40" s="122" t="s">
        <v>39</v>
      </c>
      <c r="C40" s="122"/>
      <c r="D40" s="87"/>
      <c r="E40" s="9"/>
      <c r="F40" s="9"/>
      <c r="G40" s="9"/>
      <c r="H40" s="10" t="s">
        <v>38</v>
      </c>
      <c r="I40" s="9"/>
      <c r="J40" s="12" t="s">
        <v>38</v>
      </c>
      <c r="K40" s="9"/>
      <c r="L40" s="10"/>
      <c r="M40" s="12" t="s">
        <v>38</v>
      </c>
      <c r="N40" s="10"/>
      <c r="O40" s="10"/>
      <c r="P40" s="12" t="s">
        <v>38</v>
      </c>
      <c r="Q40" s="12" t="s">
        <v>38</v>
      </c>
      <c r="R40" s="12" t="s">
        <v>38</v>
      </c>
      <c r="S40" s="12" t="s">
        <v>38</v>
      </c>
    </row>
    <row r="41" spans="1:19" ht="174.95" customHeight="1" x14ac:dyDescent="0.25">
      <c r="A41" s="122"/>
      <c r="B41" s="122" t="s">
        <v>171</v>
      </c>
      <c r="C41" s="122"/>
      <c r="D41" s="87"/>
      <c r="E41" s="9" t="s">
        <v>111</v>
      </c>
      <c r="F41" s="9" t="s">
        <v>99</v>
      </c>
      <c r="G41" s="78">
        <v>744</v>
      </c>
      <c r="H41" s="10">
        <v>100</v>
      </c>
      <c r="I41" s="9">
        <f>H41</f>
        <v>100</v>
      </c>
      <c r="J41" s="13">
        <f>R41/P41*100</f>
        <v>100</v>
      </c>
      <c r="K41" s="13">
        <f>J41</f>
        <v>100</v>
      </c>
      <c r="L41" s="13">
        <f>J41</f>
        <v>100</v>
      </c>
      <c r="M41" s="13"/>
      <c r="N41" s="10" t="s">
        <v>100</v>
      </c>
      <c r="O41" s="10" t="s">
        <v>100</v>
      </c>
      <c r="P41" s="11">
        <v>71710</v>
      </c>
      <c r="Q41" s="11"/>
      <c r="R41" s="11">
        <f>P41</f>
        <v>71710</v>
      </c>
      <c r="S41" s="11">
        <f>R41</f>
        <v>71710</v>
      </c>
    </row>
    <row r="42" spans="1:19" x14ac:dyDescent="0.25">
      <c r="A42" s="122" t="s">
        <v>101</v>
      </c>
      <c r="B42" s="139" t="s">
        <v>37</v>
      </c>
      <c r="C42" s="141"/>
      <c r="D42" s="90"/>
      <c r="E42" s="10" t="s">
        <v>38</v>
      </c>
      <c r="F42" s="9"/>
      <c r="G42" s="9"/>
      <c r="H42" s="10">
        <f>H44</f>
        <v>100</v>
      </c>
      <c r="I42" s="10">
        <f t="shared" ref="I42:L42" si="1">I44</f>
        <v>100</v>
      </c>
      <c r="J42" s="10">
        <f t="shared" si="1"/>
        <v>99.494847059267272</v>
      </c>
      <c r="K42" s="10">
        <f t="shared" si="1"/>
        <v>99.494847059267272</v>
      </c>
      <c r="L42" s="10">
        <f t="shared" si="1"/>
        <v>99.494847059267272</v>
      </c>
      <c r="M42" s="12" t="s">
        <v>38</v>
      </c>
      <c r="N42" s="10"/>
      <c r="O42" s="10"/>
      <c r="P42" s="11">
        <f>P44</f>
        <v>56206.74</v>
      </c>
      <c r="Q42" s="12" t="s">
        <v>38</v>
      </c>
      <c r="R42" s="11">
        <f>R44</f>
        <v>55922.81</v>
      </c>
      <c r="S42" s="11">
        <f>S44</f>
        <v>55922.81</v>
      </c>
    </row>
    <row r="43" spans="1:19" x14ac:dyDescent="0.25">
      <c r="A43" s="122"/>
      <c r="B43" s="122" t="s">
        <v>39</v>
      </c>
      <c r="C43" s="122"/>
      <c r="D43" s="87"/>
      <c r="E43" s="9"/>
      <c r="F43" s="9"/>
      <c r="G43" s="9"/>
      <c r="H43" s="10" t="s">
        <v>38</v>
      </c>
      <c r="I43" s="9"/>
      <c r="J43" s="12" t="s">
        <v>38</v>
      </c>
      <c r="K43" s="9"/>
      <c r="L43" s="10"/>
      <c r="M43" s="12" t="s">
        <v>38</v>
      </c>
      <c r="N43" s="10"/>
      <c r="O43" s="10"/>
      <c r="P43" s="12" t="s">
        <v>38</v>
      </c>
      <c r="Q43" s="12" t="s">
        <v>38</v>
      </c>
      <c r="R43" s="12" t="s">
        <v>38</v>
      </c>
      <c r="S43" s="12" t="s">
        <v>38</v>
      </c>
    </row>
    <row r="44" spans="1:19" ht="174.95" customHeight="1" x14ac:dyDescent="0.25">
      <c r="A44" s="122"/>
      <c r="B44" s="122" t="s">
        <v>171</v>
      </c>
      <c r="C44" s="122"/>
      <c r="D44" s="87"/>
      <c r="E44" s="9" t="s">
        <v>111</v>
      </c>
      <c r="F44" s="9" t="s">
        <v>99</v>
      </c>
      <c r="G44" s="78">
        <v>744</v>
      </c>
      <c r="H44" s="10">
        <v>100</v>
      </c>
      <c r="I44" s="9">
        <f>H44</f>
        <v>100</v>
      </c>
      <c r="J44" s="11">
        <f>R44/P44*100</f>
        <v>99.494847059267272</v>
      </c>
      <c r="K44" s="11">
        <f>J44</f>
        <v>99.494847059267272</v>
      </c>
      <c r="L44" s="11">
        <f>K44</f>
        <v>99.494847059267272</v>
      </c>
      <c r="M44" s="11"/>
      <c r="N44" s="10" t="s">
        <v>100</v>
      </c>
      <c r="O44" s="10" t="s">
        <v>100</v>
      </c>
      <c r="P44" s="11">
        <f>11316.93+44889.81</f>
        <v>56206.74</v>
      </c>
      <c r="Q44" s="11"/>
      <c r="R44" s="11">
        <f>11033+44889.81</f>
        <v>55922.81</v>
      </c>
      <c r="S44" s="11">
        <f>R44</f>
        <v>55922.81</v>
      </c>
    </row>
    <row r="45" spans="1:19" hidden="1" x14ac:dyDescent="0.25">
      <c r="A45" s="122" t="s">
        <v>102</v>
      </c>
      <c r="B45" s="139" t="s">
        <v>37</v>
      </c>
      <c r="C45" s="141"/>
      <c r="D45" s="90"/>
      <c r="E45" s="10" t="s">
        <v>38</v>
      </c>
      <c r="F45" s="9"/>
      <c r="G45" s="9"/>
      <c r="H45" s="10"/>
      <c r="I45" s="9"/>
      <c r="J45" s="11"/>
      <c r="K45" s="9"/>
      <c r="L45" s="10"/>
      <c r="M45" s="89"/>
      <c r="N45" s="10"/>
      <c r="O45" s="10"/>
      <c r="P45" s="11"/>
      <c r="Q45" s="12" t="s">
        <v>38</v>
      </c>
      <c r="R45" s="11"/>
      <c r="S45" s="11"/>
    </row>
    <row r="46" spans="1:19" hidden="1" x14ac:dyDescent="0.25">
      <c r="A46" s="122"/>
      <c r="B46" s="122" t="s">
        <v>39</v>
      </c>
      <c r="C46" s="122"/>
      <c r="D46" s="87"/>
      <c r="E46" s="9"/>
      <c r="F46" s="9"/>
      <c r="G46" s="9"/>
      <c r="H46" s="10" t="s">
        <v>38</v>
      </c>
      <c r="I46" s="9"/>
      <c r="J46" s="12" t="s">
        <v>38</v>
      </c>
      <c r="K46" s="9"/>
      <c r="L46" s="10"/>
      <c r="M46" s="89"/>
      <c r="N46" s="10"/>
      <c r="O46" s="10"/>
      <c r="P46" s="12" t="s">
        <v>38</v>
      </c>
      <c r="Q46" s="12" t="s">
        <v>38</v>
      </c>
      <c r="R46" s="12" t="s">
        <v>38</v>
      </c>
      <c r="S46" s="12" t="s">
        <v>38</v>
      </c>
    </row>
    <row r="47" spans="1:19" ht="15" hidden="1" customHeight="1" x14ac:dyDescent="0.25">
      <c r="A47" s="122"/>
      <c r="B47" s="122"/>
      <c r="C47" s="122"/>
      <c r="D47" s="87"/>
      <c r="E47" s="9"/>
      <c r="F47" s="9"/>
      <c r="G47" s="9"/>
      <c r="H47" s="10"/>
      <c r="I47" s="9"/>
      <c r="J47" s="11"/>
      <c r="K47" s="9"/>
      <c r="L47" s="9"/>
      <c r="M47" s="9"/>
      <c r="N47" s="10"/>
      <c r="O47" s="10"/>
      <c r="P47" s="11"/>
      <c r="Q47" s="11"/>
      <c r="R47" s="11"/>
      <c r="S47" s="11"/>
    </row>
    <row r="48" spans="1:19" ht="15" hidden="1" customHeight="1" x14ac:dyDescent="0.25">
      <c r="A48" s="122" t="s">
        <v>103</v>
      </c>
      <c r="B48" s="139" t="s">
        <v>37</v>
      </c>
      <c r="C48" s="141"/>
      <c r="D48" s="90"/>
      <c r="E48" s="10" t="s">
        <v>38</v>
      </c>
      <c r="F48" s="9"/>
      <c r="G48" s="9"/>
      <c r="H48" s="10"/>
      <c r="I48" s="9"/>
      <c r="J48" s="11"/>
      <c r="K48" s="9"/>
      <c r="L48" s="10"/>
      <c r="M48" s="89"/>
      <c r="N48" s="10"/>
      <c r="O48" s="10"/>
      <c r="P48" s="11"/>
      <c r="Q48" s="12" t="s">
        <v>38</v>
      </c>
      <c r="R48" s="11"/>
      <c r="S48" s="11"/>
    </row>
    <row r="49" spans="1:19" hidden="1" x14ac:dyDescent="0.25">
      <c r="A49" s="122"/>
      <c r="B49" s="122" t="s">
        <v>39</v>
      </c>
      <c r="C49" s="122"/>
      <c r="D49" s="87"/>
      <c r="E49" s="9"/>
      <c r="F49" s="9"/>
      <c r="G49" s="9"/>
      <c r="H49" s="10" t="s">
        <v>38</v>
      </c>
      <c r="I49" s="9"/>
      <c r="J49" s="12" t="s">
        <v>38</v>
      </c>
      <c r="K49" s="9"/>
      <c r="L49" s="10"/>
      <c r="M49" s="89"/>
      <c r="N49" s="10"/>
      <c r="O49" s="10"/>
      <c r="P49" s="12" t="s">
        <v>38</v>
      </c>
      <c r="Q49" s="12" t="s">
        <v>38</v>
      </c>
      <c r="R49" s="12" t="s">
        <v>38</v>
      </c>
      <c r="S49" s="12" t="s">
        <v>38</v>
      </c>
    </row>
    <row r="50" spans="1:19" ht="15" hidden="1" customHeight="1" x14ac:dyDescent="0.25">
      <c r="A50" s="122"/>
      <c r="B50" s="122"/>
      <c r="C50" s="122"/>
      <c r="D50" s="87"/>
      <c r="E50" s="9"/>
      <c r="F50" s="9"/>
      <c r="G50" s="9"/>
      <c r="H50" s="10"/>
      <c r="I50" s="9"/>
      <c r="J50" s="11"/>
      <c r="K50" s="9"/>
      <c r="L50" s="9"/>
      <c r="M50" s="9"/>
      <c r="N50" s="10"/>
      <c r="O50" s="10"/>
      <c r="P50" s="11"/>
      <c r="Q50" s="11"/>
      <c r="R50" s="11"/>
      <c r="S50" s="11"/>
    </row>
    <row r="51" spans="1:19" x14ac:dyDescent="0.25">
      <c r="A51" s="27"/>
    </row>
    <row r="52" spans="1:19" hidden="1" x14ac:dyDescent="0.25">
      <c r="A52" s="27" t="s">
        <v>168</v>
      </c>
      <c r="H52" s="142"/>
      <c r="I52" s="142"/>
    </row>
    <row r="53" spans="1:19" hidden="1" x14ac:dyDescent="0.25">
      <c r="A53" s="28" t="s">
        <v>89</v>
      </c>
    </row>
    <row r="54" spans="1:19" hidden="1" x14ac:dyDescent="0.25">
      <c r="A54" s="27" t="s">
        <v>190</v>
      </c>
    </row>
    <row r="55" spans="1:19" hidden="1" x14ac:dyDescent="0.25">
      <c r="A55" s="27"/>
    </row>
    <row r="56" spans="1:19" hidden="1" x14ac:dyDescent="0.25">
      <c r="A56" s="27" t="s">
        <v>20</v>
      </c>
    </row>
    <row r="57" spans="1:19" hidden="1" x14ac:dyDescent="0.25"/>
    <row r="58" spans="1:19" ht="18" hidden="1" x14ac:dyDescent="0.25">
      <c r="A58" s="143" t="s">
        <v>40</v>
      </c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</row>
    <row r="59" spans="1:19" ht="6" hidden="1" customHeight="1" x14ac:dyDescent="0.25"/>
    <row r="60" spans="1:19" hidden="1" x14ac:dyDescent="0.25">
      <c r="A60" s="136" t="s">
        <v>41</v>
      </c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</row>
    <row r="61" spans="1:19" hidden="1" x14ac:dyDescent="0.25">
      <c r="A61" s="136" t="s">
        <v>42</v>
      </c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</row>
    <row r="62" spans="1:19" ht="15.75" hidden="1" customHeight="1" x14ac:dyDescent="0.25">
      <c r="A62" s="136" t="s">
        <v>43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</row>
    <row r="63" spans="1:19" ht="15" hidden="1" customHeight="1" x14ac:dyDescent="0.25">
      <c r="A63" s="136" t="s">
        <v>67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</row>
    <row r="64" spans="1:19" hidden="1" x14ac:dyDescent="0.25"/>
  </sheetData>
  <mergeCells count="85">
    <mergeCell ref="H4:M4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M5:M6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60:S60"/>
    <mergeCell ref="A61:S61"/>
    <mergeCell ref="A62:S62"/>
    <mergeCell ref="A63:S63"/>
    <mergeCell ref="A48:A50"/>
    <mergeCell ref="B48:C48"/>
    <mergeCell ref="B49:C49"/>
    <mergeCell ref="B50:C50"/>
    <mergeCell ref="H52:I52"/>
    <mergeCell ref="A58:S58"/>
  </mergeCells>
  <pageMargins left="0.16" right="0.17" top="0.36" bottom="0.37" header="0.31496062992125984" footer="0.31496062992125984"/>
  <pageSetup paperSize="9" scale="6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zoomScale="110" zoomScaleNormal="110" workbookViewId="0">
      <selection activeCell="C17" sqref="C17"/>
    </sheetView>
  </sheetViews>
  <sheetFormatPr defaultRowHeight="12.75" x14ac:dyDescent="0.2"/>
  <cols>
    <col min="1" max="1" width="8.28515625" style="4" customWidth="1"/>
    <col min="2" max="2" width="16.85546875" style="4" customWidth="1"/>
    <col min="3" max="3" width="49.28515625" style="4" customWidth="1"/>
    <col min="4" max="4" width="6" style="4" customWidth="1"/>
    <col min="5" max="16384" width="9.140625" style="4"/>
  </cols>
  <sheetData>
    <row r="1" spans="1:6" s="29" customFormat="1" x14ac:dyDescent="0.2">
      <c r="D1" s="100" t="s">
        <v>195</v>
      </c>
      <c r="E1" s="100"/>
      <c r="F1" s="100"/>
    </row>
    <row r="2" spans="1:6" s="29" customFormat="1" ht="56.25" customHeight="1" x14ac:dyDescent="0.2">
      <c r="D2" s="101" t="s">
        <v>196</v>
      </c>
      <c r="E2" s="101"/>
      <c r="F2" s="101"/>
    </row>
    <row r="3" spans="1:6" s="29" customFormat="1" x14ac:dyDescent="0.2">
      <c r="C3" s="102"/>
      <c r="D3" s="102"/>
    </row>
    <row r="4" spans="1:6" s="29" customFormat="1" x14ac:dyDescent="0.2">
      <c r="D4" s="30"/>
    </row>
    <row r="5" spans="1:6" s="29" customFormat="1" x14ac:dyDescent="0.2">
      <c r="D5" s="30"/>
    </row>
    <row r="6" spans="1:6" s="29" customFormat="1" x14ac:dyDescent="0.2">
      <c r="D6" s="30"/>
    </row>
    <row r="7" spans="1:6" x14ac:dyDescent="0.2">
      <c r="A7" s="111" t="s">
        <v>197</v>
      </c>
      <c r="B7" s="111"/>
      <c r="C7" s="111"/>
      <c r="D7" s="111"/>
      <c r="E7" s="111"/>
      <c r="F7" s="111"/>
    </row>
    <row r="8" spans="1:6" x14ac:dyDescent="0.2">
      <c r="A8" s="111" t="s">
        <v>1</v>
      </c>
      <c r="B8" s="111"/>
      <c r="C8" s="111"/>
      <c r="D8" s="111"/>
      <c r="E8" s="111"/>
      <c r="F8" s="111"/>
    </row>
    <row r="9" spans="1:6" x14ac:dyDescent="0.2">
      <c r="A9" s="111"/>
      <c r="B9" s="111"/>
      <c r="C9" s="111"/>
      <c r="D9" s="111"/>
      <c r="E9" s="111"/>
      <c r="F9" s="111"/>
    </row>
    <row r="10" spans="1:6" x14ac:dyDescent="0.2">
      <c r="A10" s="84"/>
      <c r="B10" s="84"/>
      <c r="C10" s="56" t="s">
        <v>198</v>
      </c>
      <c r="D10" s="56"/>
      <c r="E10" s="56"/>
      <c r="F10" s="57" t="s">
        <v>199</v>
      </c>
    </row>
    <row r="11" spans="1:6" x14ac:dyDescent="0.2">
      <c r="A11" s="84"/>
      <c r="B11" s="84"/>
      <c r="C11" s="58" t="s">
        <v>210</v>
      </c>
      <c r="E11" s="59" t="s">
        <v>200</v>
      </c>
      <c r="F11" s="60">
        <v>46052</v>
      </c>
    </row>
    <row r="12" spans="1:6" x14ac:dyDescent="0.2">
      <c r="A12" s="84"/>
      <c r="B12" s="84"/>
      <c r="E12" s="59" t="s">
        <v>201</v>
      </c>
      <c r="F12" s="60">
        <v>46070</v>
      </c>
    </row>
    <row r="13" spans="1:6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x14ac:dyDescent="0.2">
      <c r="A14" s="84"/>
      <c r="B14" s="84"/>
      <c r="E14" s="59"/>
      <c r="F14" s="114" t="s">
        <v>227</v>
      </c>
    </row>
    <row r="15" spans="1:6" ht="36.75" customHeight="1" x14ac:dyDescent="0.2">
      <c r="A15" s="112" t="s">
        <v>206</v>
      </c>
      <c r="B15" s="112"/>
      <c r="C15" s="64" t="s">
        <v>226</v>
      </c>
      <c r="E15" s="59" t="s">
        <v>208</v>
      </c>
      <c r="F15" s="115"/>
    </row>
    <row r="16" spans="1:6" ht="19.5" customHeight="1" x14ac:dyDescent="0.2">
      <c r="A16" s="84"/>
      <c r="B16" s="84"/>
      <c r="E16" s="59"/>
      <c r="F16" s="116" t="s">
        <v>225</v>
      </c>
    </row>
    <row r="17" spans="1:6" ht="52.5" customHeight="1" x14ac:dyDescent="0.2">
      <c r="A17" s="111" t="s">
        <v>3</v>
      </c>
      <c r="B17" s="111"/>
      <c r="C17" s="65" t="s">
        <v>116</v>
      </c>
      <c r="D17" s="66"/>
      <c r="E17" s="66" t="s">
        <v>209</v>
      </c>
      <c r="F17" s="117"/>
    </row>
    <row r="18" spans="1:6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ht="11.25" customHeight="1" x14ac:dyDescent="0.2">
      <c r="A19" s="85"/>
      <c r="B19" s="85"/>
      <c r="C19" s="188"/>
      <c r="D19" s="188"/>
      <c r="E19" s="188"/>
      <c r="F19" s="188"/>
    </row>
    <row r="20" spans="1:6" x14ac:dyDescent="0.2">
      <c r="A20" s="1"/>
      <c r="B20" s="1"/>
    </row>
    <row r="21" spans="1:6" x14ac:dyDescent="0.2">
      <c r="A21" s="147" t="s">
        <v>4</v>
      </c>
      <c r="B21" s="147"/>
      <c r="C21" s="147"/>
      <c r="D21" s="147"/>
    </row>
    <row r="22" spans="1:6" x14ac:dyDescent="0.2">
      <c r="A22" s="147" t="s">
        <v>5</v>
      </c>
      <c r="B22" s="147"/>
      <c r="C22" s="147"/>
      <c r="D22" s="147"/>
    </row>
    <row r="23" spans="1:6" x14ac:dyDescent="0.2">
      <c r="A23" s="1"/>
      <c r="B23" s="1"/>
    </row>
    <row r="24" spans="1:6" ht="15" customHeight="1" x14ac:dyDescent="0.2">
      <c r="A24" s="167" t="s">
        <v>66</v>
      </c>
      <c r="B24" s="169" t="s">
        <v>6</v>
      </c>
      <c r="C24" s="170"/>
      <c r="D24" s="144" t="s">
        <v>51</v>
      </c>
      <c r="E24" s="144"/>
      <c r="F24" s="144"/>
    </row>
    <row r="25" spans="1:6" x14ac:dyDescent="0.2">
      <c r="A25" s="168"/>
      <c r="B25" s="171"/>
      <c r="C25" s="172"/>
      <c r="D25" s="144"/>
      <c r="E25" s="144"/>
      <c r="F25" s="144"/>
    </row>
    <row r="26" spans="1:6" ht="15" customHeight="1" x14ac:dyDescent="0.2">
      <c r="A26" s="3">
        <v>1</v>
      </c>
      <c r="B26" s="173">
        <v>2</v>
      </c>
      <c r="C26" s="174"/>
      <c r="D26" s="144">
        <v>3</v>
      </c>
      <c r="E26" s="144"/>
      <c r="F26" s="144"/>
    </row>
    <row r="27" spans="1:6" ht="15" customHeight="1" x14ac:dyDescent="0.2">
      <c r="A27" s="6" t="s">
        <v>55</v>
      </c>
      <c r="B27" s="163" t="s">
        <v>7</v>
      </c>
      <c r="C27" s="164"/>
      <c r="D27" s="144" t="s">
        <v>8</v>
      </c>
      <c r="E27" s="144"/>
      <c r="F27" s="144"/>
    </row>
    <row r="28" spans="1:6" ht="15" customHeight="1" x14ac:dyDescent="0.2">
      <c r="A28" s="7" t="s">
        <v>54</v>
      </c>
      <c r="B28" s="165" t="s">
        <v>9</v>
      </c>
      <c r="C28" s="166"/>
      <c r="D28" s="145">
        <f>D29</f>
        <v>10</v>
      </c>
      <c r="E28" s="145"/>
      <c r="F28" s="145"/>
    </row>
    <row r="29" spans="1:6" ht="15" customHeight="1" x14ac:dyDescent="0.2">
      <c r="A29" s="8" t="s">
        <v>56</v>
      </c>
      <c r="B29" s="163" t="s">
        <v>10</v>
      </c>
      <c r="C29" s="164"/>
      <c r="D29" s="144">
        <v>10</v>
      </c>
      <c r="E29" s="144"/>
      <c r="F29" s="144"/>
    </row>
    <row r="30" spans="1:6" ht="15" customHeight="1" x14ac:dyDescent="0.2">
      <c r="A30" s="8" t="s">
        <v>57</v>
      </c>
      <c r="B30" s="163" t="s">
        <v>11</v>
      </c>
      <c r="C30" s="164"/>
      <c r="D30" s="144"/>
      <c r="E30" s="144"/>
      <c r="F30" s="144"/>
    </row>
    <row r="31" spans="1:6" ht="15" customHeight="1" x14ac:dyDescent="0.2">
      <c r="A31" s="8" t="s">
        <v>58</v>
      </c>
      <c r="B31" s="163" t="s">
        <v>12</v>
      </c>
      <c r="C31" s="164"/>
      <c r="D31" s="144"/>
      <c r="E31" s="144"/>
      <c r="F31" s="144"/>
    </row>
    <row r="32" spans="1:6" ht="15" customHeight="1" x14ac:dyDescent="0.2">
      <c r="A32" s="7" t="s">
        <v>59</v>
      </c>
      <c r="B32" s="165" t="s">
        <v>13</v>
      </c>
      <c r="C32" s="166"/>
      <c r="D32" s="145"/>
      <c r="E32" s="145"/>
      <c r="F32" s="145"/>
    </row>
    <row r="33" spans="1:6" ht="15" customHeight="1" x14ac:dyDescent="0.2">
      <c r="A33" s="7" t="s">
        <v>60</v>
      </c>
      <c r="B33" s="165" t="s">
        <v>14</v>
      </c>
      <c r="C33" s="166"/>
      <c r="D33" s="145"/>
      <c r="E33" s="145"/>
      <c r="F33" s="145"/>
    </row>
    <row r="34" spans="1:6" ht="15" customHeight="1" x14ac:dyDescent="0.2">
      <c r="A34" s="8" t="s">
        <v>61</v>
      </c>
      <c r="B34" s="163" t="s">
        <v>15</v>
      </c>
      <c r="C34" s="164"/>
      <c r="D34" s="144"/>
      <c r="E34" s="144"/>
      <c r="F34" s="144"/>
    </row>
    <row r="35" spans="1:6" ht="15" customHeight="1" x14ac:dyDescent="0.2">
      <c r="A35" s="8" t="s">
        <v>62</v>
      </c>
      <c r="B35" s="163" t="s">
        <v>10</v>
      </c>
      <c r="C35" s="164"/>
      <c r="D35" s="144"/>
      <c r="E35" s="144"/>
      <c r="F35" s="144"/>
    </row>
    <row r="36" spans="1:6" ht="15" customHeight="1" x14ac:dyDescent="0.2">
      <c r="A36" s="7" t="s">
        <v>63</v>
      </c>
      <c r="B36" s="165" t="s">
        <v>16</v>
      </c>
      <c r="C36" s="166"/>
      <c r="D36" s="145">
        <f>D37</f>
        <v>0</v>
      </c>
      <c r="E36" s="145"/>
      <c r="F36" s="145"/>
    </row>
    <row r="37" spans="1:6" ht="15" customHeight="1" x14ac:dyDescent="0.2">
      <c r="A37" s="8" t="s">
        <v>64</v>
      </c>
      <c r="B37" s="163" t="s">
        <v>17</v>
      </c>
      <c r="C37" s="164"/>
      <c r="D37" s="144"/>
      <c r="E37" s="144"/>
      <c r="F37" s="144"/>
    </row>
    <row r="38" spans="1:6" ht="15" customHeight="1" x14ac:dyDescent="0.2">
      <c r="A38" s="8" t="s">
        <v>65</v>
      </c>
      <c r="B38" s="163" t="s">
        <v>18</v>
      </c>
      <c r="C38" s="164"/>
      <c r="D38" s="144"/>
      <c r="E38" s="144"/>
      <c r="F38" s="144"/>
    </row>
    <row r="39" spans="1:6" ht="15" customHeight="1" x14ac:dyDescent="0.2">
      <c r="A39" s="6" t="s">
        <v>19</v>
      </c>
      <c r="B39" s="163" t="s">
        <v>19</v>
      </c>
      <c r="C39" s="164"/>
      <c r="D39" s="144" t="s">
        <v>19</v>
      </c>
      <c r="E39" s="144"/>
      <c r="F39" s="144"/>
    </row>
    <row r="40" spans="1:6" x14ac:dyDescent="0.2">
      <c r="A40" s="2"/>
      <c r="B40" s="2"/>
    </row>
    <row r="41" spans="1:6" ht="15.75" hidden="1" x14ac:dyDescent="0.2">
      <c r="A41" s="151" t="s">
        <v>21</v>
      </c>
      <c r="B41" s="151"/>
      <c r="C41" s="151"/>
      <c r="D41" s="151"/>
    </row>
    <row r="42" spans="1:6" ht="27.75" hidden="1" customHeight="1" x14ac:dyDescent="0.2">
      <c r="A42" s="150" t="s">
        <v>22</v>
      </c>
      <c r="B42" s="150"/>
      <c r="C42" s="150"/>
      <c r="D42" s="150"/>
    </row>
    <row r="43" spans="1:6" ht="41.25" hidden="1" customHeight="1" x14ac:dyDescent="0.2">
      <c r="A43" s="150" t="s">
        <v>23</v>
      </c>
      <c r="B43" s="150"/>
      <c r="C43" s="150"/>
      <c r="D43" s="150"/>
    </row>
    <row r="44" spans="1:6" ht="39.75" hidden="1" customHeight="1" x14ac:dyDescent="0.2">
      <c r="A44" s="150" t="s">
        <v>24</v>
      </c>
      <c r="B44" s="150"/>
      <c r="C44" s="150"/>
      <c r="D44" s="150"/>
    </row>
    <row r="45" spans="1:6" ht="28.5" hidden="1" customHeight="1" x14ac:dyDescent="0.2">
      <c r="A45" s="150" t="s">
        <v>25</v>
      </c>
      <c r="B45" s="150"/>
      <c r="C45" s="150"/>
      <c r="D45" s="150"/>
    </row>
    <row r="46" spans="1:6" ht="42" hidden="1" customHeight="1" x14ac:dyDescent="0.2">
      <c r="A46" s="150" t="s">
        <v>26</v>
      </c>
      <c r="B46" s="150"/>
      <c r="C46" s="150"/>
      <c r="D46" s="150"/>
    </row>
    <row r="47" spans="1:6" ht="29.25" hidden="1" customHeight="1" x14ac:dyDescent="0.2">
      <c r="A47" s="150" t="s">
        <v>27</v>
      </c>
      <c r="B47" s="150"/>
      <c r="C47" s="150"/>
      <c r="D47" s="150"/>
    </row>
    <row r="48" spans="1:6" ht="54.75" hidden="1" customHeight="1" x14ac:dyDescent="0.2">
      <c r="A48" s="150" t="s">
        <v>28</v>
      </c>
      <c r="B48" s="150"/>
      <c r="C48" s="150"/>
      <c r="D48" s="150"/>
    </row>
    <row r="49" spans="1:4" ht="53.25" hidden="1" customHeight="1" x14ac:dyDescent="0.2">
      <c r="A49" s="150" t="s">
        <v>29</v>
      </c>
      <c r="B49" s="150"/>
      <c r="C49" s="150"/>
      <c r="D49" s="150"/>
    </row>
    <row r="50" spans="1:4" hidden="1" x14ac:dyDescent="0.2">
      <c r="A50" s="1"/>
      <c r="B50" s="1"/>
    </row>
  </sheetData>
  <mergeCells count="55">
    <mergeCell ref="A13:B13"/>
    <mergeCell ref="A15:B15"/>
    <mergeCell ref="D24:F25"/>
    <mergeCell ref="D39:F39"/>
    <mergeCell ref="D38:F38"/>
    <mergeCell ref="D37:F37"/>
    <mergeCell ref="D36:F36"/>
    <mergeCell ref="D35:F35"/>
    <mergeCell ref="D34:F34"/>
    <mergeCell ref="D33:F33"/>
    <mergeCell ref="D32:F32"/>
    <mergeCell ref="D31:F31"/>
    <mergeCell ref="D30:F30"/>
    <mergeCell ref="D29:F29"/>
    <mergeCell ref="D28:F28"/>
    <mergeCell ref="D27:F27"/>
    <mergeCell ref="F14:F15"/>
    <mergeCell ref="F16:F17"/>
    <mergeCell ref="A17:B17"/>
    <mergeCell ref="A18:B18"/>
    <mergeCell ref="C18:F18"/>
    <mergeCell ref="D1:F1"/>
    <mergeCell ref="D2:F2"/>
    <mergeCell ref="A7:F7"/>
    <mergeCell ref="A8:F8"/>
    <mergeCell ref="A9:F9"/>
    <mergeCell ref="C3:D3"/>
    <mergeCell ref="D26:F26"/>
    <mergeCell ref="B28:C28"/>
    <mergeCell ref="A21:D21"/>
    <mergeCell ref="A22:D22"/>
    <mergeCell ref="A24:A25"/>
    <mergeCell ref="B24:C25"/>
    <mergeCell ref="B26:C26"/>
    <mergeCell ref="B27:C27"/>
    <mergeCell ref="A41:D41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A48:D48"/>
    <mergeCell ref="A49:D49"/>
    <mergeCell ref="A42:D42"/>
    <mergeCell ref="A43:D43"/>
    <mergeCell ref="A44:D44"/>
    <mergeCell ref="A45:D45"/>
    <mergeCell ref="A46:D46"/>
    <mergeCell ref="A47:D47"/>
  </mergeCells>
  <hyperlinks>
    <hyperlink ref="A49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zoomScale="80" zoomScaleNormal="80" workbookViewId="0">
      <selection activeCell="M5" sqref="M5:M6"/>
    </sheetView>
  </sheetViews>
  <sheetFormatPr defaultRowHeight="15" x14ac:dyDescent="0.25"/>
  <cols>
    <col min="1" max="1" width="19.85546875" style="21" customWidth="1"/>
    <col min="2" max="2" width="0.140625" style="21" customWidth="1"/>
    <col min="3" max="3" width="25.28515625" style="21" customWidth="1"/>
    <col min="4" max="4" width="10.5703125" style="21" customWidth="1"/>
    <col min="5" max="5" width="15.5703125" style="21" customWidth="1"/>
    <col min="6" max="7" width="8.85546875" style="21" customWidth="1"/>
    <col min="8" max="8" width="14.140625" style="46" customWidth="1"/>
    <col min="9" max="9" width="14.140625" style="21" customWidth="1"/>
    <col min="10" max="10" width="14.140625" style="47" customWidth="1"/>
    <col min="11" max="13" width="14.140625" style="21" customWidth="1"/>
    <col min="14" max="15" width="14.140625" style="37" customWidth="1"/>
    <col min="16" max="19" width="14.140625" style="21" customWidth="1"/>
    <col min="20" max="16384" width="9.140625" style="21"/>
  </cols>
  <sheetData>
    <row r="1" spans="1:19" x14ac:dyDescent="0.25">
      <c r="A1" s="137" t="s">
        <v>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</row>
    <row r="2" spans="1:19" x14ac:dyDescent="0.25">
      <c r="A2" s="137" t="s">
        <v>31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x14ac:dyDescent="0.25">
      <c r="A3" s="22"/>
    </row>
    <row r="4" spans="1:19" s="23" customFormat="1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s="23" customFormat="1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s="23" customFormat="1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0" t="s">
        <v>36</v>
      </c>
      <c r="I6" s="16" t="s">
        <v>45</v>
      </c>
      <c r="J6" s="17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38">
        <v>1</v>
      </c>
      <c r="B7" s="138"/>
      <c r="C7" s="10">
        <v>2</v>
      </c>
      <c r="D7" s="89">
        <v>3</v>
      </c>
      <c r="E7" s="89">
        <v>4</v>
      </c>
      <c r="F7" s="89">
        <v>5</v>
      </c>
      <c r="G7" s="89">
        <v>6</v>
      </c>
      <c r="H7" s="43">
        <v>7</v>
      </c>
      <c r="I7" s="89">
        <v>8</v>
      </c>
      <c r="J7" s="89">
        <v>9</v>
      </c>
      <c r="K7" s="89">
        <v>10</v>
      </c>
      <c r="L7" s="89">
        <v>11</v>
      </c>
      <c r="M7" s="89">
        <v>12</v>
      </c>
      <c r="N7" s="89">
        <v>13</v>
      </c>
      <c r="O7" s="89">
        <v>14</v>
      </c>
      <c r="P7" s="89">
        <v>15</v>
      </c>
      <c r="Q7" s="91">
        <v>16</v>
      </c>
      <c r="R7" s="91">
        <v>17</v>
      </c>
      <c r="S7" s="10">
        <v>18</v>
      </c>
    </row>
    <row r="8" spans="1:19" ht="45" customHeight="1" x14ac:dyDescent="0.25">
      <c r="A8" s="139" t="s">
        <v>68</v>
      </c>
      <c r="B8" s="140"/>
      <c r="C8" s="141"/>
      <c r="D8" s="90"/>
      <c r="E8" s="9" t="s">
        <v>117</v>
      </c>
      <c r="F8" s="9"/>
      <c r="G8" s="9"/>
      <c r="H8" s="10">
        <v>100</v>
      </c>
      <c r="I8" s="9">
        <f>H8</f>
        <v>100</v>
      </c>
      <c r="J8" s="15">
        <f>R8/P8*100</f>
        <v>100</v>
      </c>
      <c r="K8" s="15">
        <f>J8</f>
        <v>100</v>
      </c>
      <c r="L8" s="15">
        <f>K8</f>
        <v>100</v>
      </c>
      <c r="M8" s="15"/>
      <c r="N8" s="10" t="s">
        <v>38</v>
      </c>
      <c r="O8" s="10" t="s">
        <v>38</v>
      </c>
      <c r="P8" s="11">
        <f>P9+P12+P18+P21+P24+P30+P27+P36+P33+P39</f>
        <v>1166000</v>
      </c>
      <c r="Q8" s="11"/>
      <c r="R8" s="11">
        <f t="shared" ref="R8:S8" si="0">R9+R12+R18+R21+R24+R30+R27+R36+R33+R39</f>
        <v>1166000</v>
      </c>
      <c r="S8" s="11">
        <f t="shared" si="0"/>
        <v>1071057.28</v>
      </c>
    </row>
    <row r="9" spans="1:19" ht="35.25" customHeight="1" x14ac:dyDescent="0.25">
      <c r="A9" s="122" t="s">
        <v>146</v>
      </c>
      <c r="B9" s="139" t="s">
        <v>37</v>
      </c>
      <c r="C9" s="141"/>
      <c r="D9" s="90"/>
      <c r="E9" s="10" t="s">
        <v>38</v>
      </c>
      <c r="F9" s="9"/>
      <c r="G9" s="9"/>
      <c r="H9" s="10">
        <f>H11</f>
        <v>100</v>
      </c>
      <c r="I9" s="9">
        <f>I11</f>
        <v>100</v>
      </c>
      <c r="J9" s="15">
        <f>J11</f>
        <v>100</v>
      </c>
      <c r="K9" s="13">
        <f>K11</f>
        <v>100</v>
      </c>
      <c r="L9" s="14">
        <f>L11</f>
        <v>100</v>
      </c>
      <c r="M9" s="89" t="s">
        <v>38</v>
      </c>
      <c r="N9" s="10"/>
      <c r="O9" s="10"/>
      <c r="P9" s="11">
        <f>P11</f>
        <v>92500</v>
      </c>
      <c r="Q9" s="10" t="s">
        <v>38</v>
      </c>
      <c r="R9" s="11">
        <f>R11</f>
        <v>92500</v>
      </c>
      <c r="S9" s="11">
        <f>S11</f>
        <v>92500</v>
      </c>
    </row>
    <row r="10" spans="1:19" ht="19.5" customHeight="1" x14ac:dyDescent="0.25">
      <c r="A10" s="122"/>
      <c r="B10" s="122" t="s">
        <v>39</v>
      </c>
      <c r="C10" s="122"/>
      <c r="D10" s="87"/>
      <c r="E10" s="9"/>
      <c r="F10" s="9"/>
      <c r="G10" s="9"/>
      <c r="H10" s="10" t="s">
        <v>38</v>
      </c>
      <c r="I10" s="9"/>
      <c r="J10" s="43" t="s">
        <v>38</v>
      </c>
      <c r="K10" s="9"/>
      <c r="L10" s="10"/>
      <c r="M10" s="89" t="s">
        <v>38</v>
      </c>
      <c r="N10" s="10"/>
      <c r="O10" s="10"/>
      <c r="P10" s="10" t="s">
        <v>38</v>
      </c>
      <c r="Q10" s="10" t="s">
        <v>38</v>
      </c>
      <c r="R10" s="10" t="s">
        <v>38</v>
      </c>
      <c r="S10" s="10" t="s">
        <v>38</v>
      </c>
    </row>
    <row r="11" spans="1:19" ht="99.95" customHeight="1" x14ac:dyDescent="0.25">
      <c r="A11" s="122"/>
      <c r="B11" s="122" t="s">
        <v>172</v>
      </c>
      <c r="C11" s="122"/>
      <c r="D11" s="87"/>
      <c r="E11" s="9" t="s">
        <v>118</v>
      </c>
      <c r="F11" s="9" t="s">
        <v>119</v>
      </c>
      <c r="G11" s="9">
        <v>642</v>
      </c>
      <c r="H11" s="10">
        <v>100</v>
      </c>
      <c r="I11" s="9">
        <f>H11</f>
        <v>100</v>
      </c>
      <c r="J11" s="15">
        <f>R11/P11*100</f>
        <v>100</v>
      </c>
      <c r="K11" s="13">
        <f>J11</f>
        <v>100</v>
      </c>
      <c r="L11" s="13">
        <f>K11</f>
        <v>100</v>
      </c>
      <c r="M11" s="13"/>
      <c r="N11" s="10" t="s">
        <v>100</v>
      </c>
      <c r="O11" s="10" t="s">
        <v>100</v>
      </c>
      <c r="P11" s="11">
        <v>92500</v>
      </c>
      <c r="Q11" s="11"/>
      <c r="R11" s="11">
        <v>92500</v>
      </c>
      <c r="S11" s="11">
        <v>92500</v>
      </c>
    </row>
    <row r="12" spans="1:19" ht="38.25" customHeight="1" x14ac:dyDescent="0.25">
      <c r="A12" s="122" t="s">
        <v>153</v>
      </c>
      <c r="B12" s="139" t="s">
        <v>37</v>
      </c>
      <c r="C12" s="141"/>
      <c r="D12" s="90"/>
      <c r="E12" s="10" t="s">
        <v>38</v>
      </c>
      <c r="F12" s="9"/>
      <c r="G12" s="9"/>
      <c r="H12" s="10">
        <f>H14</f>
        <v>100</v>
      </c>
      <c r="I12" s="9">
        <f>I14</f>
        <v>100</v>
      </c>
      <c r="J12" s="15">
        <f>J14</f>
        <v>100</v>
      </c>
      <c r="K12" s="13">
        <f>K14</f>
        <v>100</v>
      </c>
      <c r="L12" s="14">
        <f>L14</f>
        <v>100</v>
      </c>
      <c r="M12" s="89" t="s">
        <v>38</v>
      </c>
      <c r="N12" s="10"/>
      <c r="O12" s="10"/>
      <c r="P12" s="11">
        <f>P14</f>
        <v>160409</v>
      </c>
      <c r="Q12" s="10" t="s">
        <v>38</v>
      </c>
      <c r="R12" s="11">
        <f>R14</f>
        <v>160409</v>
      </c>
      <c r="S12" s="11">
        <f>S14</f>
        <v>160409</v>
      </c>
    </row>
    <row r="13" spans="1:19" x14ac:dyDescent="0.25">
      <c r="A13" s="122"/>
      <c r="B13" s="122" t="s">
        <v>39</v>
      </c>
      <c r="C13" s="122"/>
      <c r="D13" s="87"/>
      <c r="E13" s="9"/>
      <c r="F13" s="9"/>
      <c r="G13" s="9"/>
      <c r="H13" s="10" t="s">
        <v>38</v>
      </c>
      <c r="I13" s="9"/>
      <c r="J13" s="43" t="s">
        <v>38</v>
      </c>
      <c r="K13" s="9"/>
      <c r="L13" s="10"/>
      <c r="M13" s="89" t="s">
        <v>38</v>
      </c>
      <c r="N13" s="10"/>
      <c r="O13" s="10"/>
      <c r="P13" s="12" t="s">
        <v>38</v>
      </c>
      <c r="Q13" s="12" t="s">
        <v>38</v>
      </c>
      <c r="R13" s="12" t="s">
        <v>38</v>
      </c>
      <c r="S13" s="12" t="s">
        <v>38</v>
      </c>
    </row>
    <row r="14" spans="1:19" ht="99.95" customHeight="1" x14ac:dyDescent="0.25">
      <c r="A14" s="122"/>
      <c r="B14" s="122" t="s">
        <v>172</v>
      </c>
      <c r="C14" s="122"/>
      <c r="D14" s="87"/>
      <c r="E14" s="9" t="s">
        <v>118</v>
      </c>
      <c r="F14" s="9" t="s">
        <v>119</v>
      </c>
      <c r="G14" s="9">
        <v>642</v>
      </c>
      <c r="H14" s="10">
        <v>100</v>
      </c>
      <c r="I14" s="9">
        <f>H14</f>
        <v>100</v>
      </c>
      <c r="J14" s="15">
        <f>R14/P14*100</f>
        <v>100</v>
      </c>
      <c r="K14" s="15">
        <f>J14</f>
        <v>100</v>
      </c>
      <c r="L14" s="15">
        <f>K14</f>
        <v>100</v>
      </c>
      <c r="M14" s="15"/>
      <c r="N14" s="10" t="s">
        <v>100</v>
      </c>
      <c r="O14" s="10" t="s">
        <v>100</v>
      </c>
      <c r="P14" s="11">
        <v>160409</v>
      </c>
      <c r="Q14" s="11"/>
      <c r="R14" s="11">
        <f>P14</f>
        <v>160409</v>
      </c>
      <c r="S14" s="11">
        <f>R14</f>
        <v>160409</v>
      </c>
    </row>
    <row r="15" spans="1:19" ht="34.5" hidden="1" customHeight="1" x14ac:dyDescent="0.25">
      <c r="A15" s="122" t="s">
        <v>154</v>
      </c>
      <c r="B15" s="139" t="s">
        <v>37</v>
      </c>
      <c r="C15" s="141"/>
      <c r="D15" s="90"/>
      <c r="E15" s="10" t="s">
        <v>38</v>
      </c>
      <c r="F15" s="9"/>
      <c r="G15" s="9"/>
      <c r="H15" s="10">
        <f>H17</f>
        <v>11</v>
      </c>
      <c r="I15" s="9">
        <f>I17</f>
        <v>0</v>
      </c>
      <c r="J15" s="15" t="e">
        <f>J17</f>
        <v>#DIV/0!</v>
      </c>
      <c r="K15" s="13">
        <f>K17</f>
        <v>0</v>
      </c>
      <c r="L15" s="14">
        <f>L17</f>
        <v>0</v>
      </c>
      <c r="M15" s="14"/>
      <c r="N15" s="10"/>
      <c r="O15" s="10"/>
      <c r="P15" s="11">
        <f>P17</f>
        <v>0</v>
      </c>
      <c r="Q15" s="10" t="s">
        <v>38</v>
      </c>
      <c r="R15" s="11">
        <f>R17</f>
        <v>0</v>
      </c>
      <c r="S15" s="11">
        <f>S17</f>
        <v>0</v>
      </c>
    </row>
    <row r="16" spans="1:19" ht="19.5" hidden="1" customHeight="1" x14ac:dyDescent="0.25">
      <c r="A16" s="122"/>
      <c r="B16" s="122" t="s">
        <v>39</v>
      </c>
      <c r="C16" s="122"/>
      <c r="D16" s="87"/>
      <c r="E16" s="9"/>
      <c r="F16" s="9"/>
      <c r="G16" s="9"/>
      <c r="H16" s="10" t="s">
        <v>38</v>
      </c>
      <c r="I16" s="9"/>
      <c r="J16" s="43" t="s">
        <v>38</v>
      </c>
      <c r="K16" s="9"/>
      <c r="L16" s="10"/>
      <c r="M16" s="89"/>
      <c r="N16" s="10"/>
      <c r="O16" s="10"/>
      <c r="P16" s="12" t="s">
        <v>38</v>
      </c>
      <c r="Q16" s="12" t="s">
        <v>38</v>
      </c>
      <c r="R16" s="12" t="s">
        <v>38</v>
      </c>
      <c r="S16" s="12" t="s">
        <v>38</v>
      </c>
    </row>
    <row r="17" spans="1:19" ht="99.95" hidden="1" customHeight="1" x14ac:dyDescent="0.25">
      <c r="A17" s="122"/>
      <c r="B17" s="122" t="s">
        <v>172</v>
      </c>
      <c r="C17" s="122"/>
      <c r="D17" s="87"/>
      <c r="E17" s="9" t="s">
        <v>118</v>
      </c>
      <c r="F17" s="9" t="s">
        <v>119</v>
      </c>
      <c r="G17" s="9"/>
      <c r="H17" s="10">
        <v>11</v>
      </c>
      <c r="I17" s="9"/>
      <c r="J17" s="15" t="e">
        <f>R17/P17*100</f>
        <v>#DIV/0!</v>
      </c>
      <c r="K17" s="9"/>
      <c r="L17" s="9"/>
      <c r="M17" s="9"/>
      <c r="N17" s="10" t="s">
        <v>100</v>
      </c>
      <c r="O17" s="10" t="s">
        <v>100</v>
      </c>
      <c r="P17" s="11">
        <v>0</v>
      </c>
      <c r="Q17" s="11"/>
      <c r="R17" s="11"/>
      <c r="S17" s="11"/>
    </row>
    <row r="18" spans="1:19" ht="38.25" customHeight="1" x14ac:dyDescent="0.25">
      <c r="A18" s="122" t="s">
        <v>139</v>
      </c>
      <c r="B18" s="122" t="s">
        <v>37</v>
      </c>
      <c r="C18" s="122"/>
      <c r="D18" s="87"/>
      <c r="E18" s="10" t="s">
        <v>38</v>
      </c>
      <c r="F18" s="9"/>
      <c r="G18" s="9"/>
      <c r="H18" s="10">
        <f>H20</f>
        <v>100</v>
      </c>
      <c r="I18" s="9">
        <f>I20</f>
        <v>100</v>
      </c>
      <c r="J18" s="15">
        <f>J20</f>
        <v>100</v>
      </c>
      <c r="K18" s="13">
        <f>K20</f>
        <v>100</v>
      </c>
      <c r="L18" s="14">
        <f>L20</f>
        <v>100</v>
      </c>
      <c r="M18" s="89" t="s">
        <v>38</v>
      </c>
      <c r="N18" s="10"/>
      <c r="O18" s="10"/>
      <c r="P18" s="11">
        <f>P20</f>
        <v>92500</v>
      </c>
      <c r="Q18" s="10" t="s">
        <v>38</v>
      </c>
      <c r="R18" s="11">
        <f>R20</f>
        <v>92500</v>
      </c>
      <c r="S18" s="11">
        <f>S20</f>
        <v>92500</v>
      </c>
    </row>
    <row r="19" spans="1:19" x14ac:dyDescent="0.25">
      <c r="A19" s="122"/>
      <c r="B19" s="122" t="s">
        <v>39</v>
      </c>
      <c r="C19" s="122"/>
      <c r="D19" s="87"/>
      <c r="E19" s="9"/>
      <c r="F19" s="9"/>
      <c r="G19" s="9"/>
      <c r="H19" s="10" t="s">
        <v>38</v>
      </c>
      <c r="I19" s="9"/>
      <c r="J19" s="43" t="s">
        <v>38</v>
      </c>
      <c r="K19" s="9"/>
      <c r="L19" s="10"/>
      <c r="M19" s="89" t="s">
        <v>38</v>
      </c>
      <c r="N19" s="10"/>
      <c r="O19" s="10"/>
      <c r="P19" s="12" t="s">
        <v>38</v>
      </c>
      <c r="Q19" s="12" t="s">
        <v>38</v>
      </c>
      <c r="R19" s="12" t="s">
        <v>38</v>
      </c>
      <c r="S19" s="12" t="s">
        <v>38</v>
      </c>
    </row>
    <row r="20" spans="1:19" ht="99.95" customHeight="1" x14ac:dyDescent="0.25">
      <c r="A20" s="122"/>
      <c r="B20" s="122" t="s">
        <v>172</v>
      </c>
      <c r="C20" s="122"/>
      <c r="D20" s="87"/>
      <c r="E20" s="9" t="s">
        <v>118</v>
      </c>
      <c r="F20" s="9" t="s">
        <v>119</v>
      </c>
      <c r="G20" s="9">
        <v>642</v>
      </c>
      <c r="H20" s="10">
        <v>100</v>
      </c>
      <c r="I20" s="9">
        <f>H20</f>
        <v>100</v>
      </c>
      <c r="J20" s="15">
        <f>R20/P20*100</f>
        <v>100</v>
      </c>
      <c r="K20" s="15">
        <f>J20</f>
        <v>100</v>
      </c>
      <c r="L20" s="15">
        <f>K20</f>
        <v>100</v>
      </c>
      <c r="M20" s="15"/>
      <c r="N20" s="10" t="s">
        <v>100</v>
      </c>
      <c r="O20" s="10" t="s">
        <v>100</v>
      </c>
      <c r="P20" s="11">
        <v>92500</v>
      </c>
      <c r="Q20" s="11"/>
      <c r="R20" s="11">
        <v>92500</v>
      </c>
      <c r="S20" s="11">
        <v>92500</v>
      </c>
    </row>
    <row r="21" spans="1:19" ht="34.5" customHeight="1" x14ac:dyDescent="0.25">
      <c r="A21" s="122" t="s">
        <v>138</v>
      </c>
      <c r="B21" s="139" t="s">
        <v>37</v>
      </c>
      <c r="C21" s="141"/>
      <c r="D21" s="90"/>
      <c r="E21" s="10" t="s">
        <v>38</v>
      </c>
      <c r="F21" s="9"/>
      <c r="G21" s="9"/>
      <c r="H21" s="10">
        <f>H23</f>
        <v>100</v>
      </c>
      <c r="I21" s="9">
        <f>I23</f>
        <v>100</v>
      </c>
      <c r="J21" s="15">
        <f>J23</f>
        <v>100</v>
      </c>
      <c r="K21" s="13">
        <f>K23</f>
        <v>100</v>
      </c>
      <c r="L21" s="14">
        <f>L23</f>
        <v>100</v>
      </c>
      <c r="M21" s="89" t="s">
        <v>38</v>
      </c>
      <c r="N21" s="10"/>
      <c r="O21" s="10"/>
      <c r="P21" s="11">
        <f>P23</f>
        <v>92500</v>
      </c>
      <c r="Q21" s="10" t="s">
        <v>38</v>
      </c>
      <c r="R21" s="11">
        <f>R23</f>
        <v>92500</v>
      </c>
      <c r="S21" s="11">
        <f>S23</f>
        <v>92500</v>
      </c>
    </row>
    <row r="22" spans="1:19" ht="18" customHeight="1" x14ac:dyDescent="0.25">
      <c r="A22" s="122"/>
      <c r="B22" s="122" t="s">
        <v>39</v>
      </c>
      <c r="C22" s="122"/>
      <c r="D22" s="87"/>
      <c r="E22" s="9"/>
      <c r="F22" s="9"/>
      <c r="G22" s="9"/>
      <c r="H22" s="10" t="s">
        <v>38</v>
      </c>
      <c r="I22" s="9"/>
      <c r="J22" s="43" t="s">
        <v>38</v>
      </c>
      <c r="K22" s="9"/>
      <c r="L22" s="10"/>
      <c r="M22" s="89" t="s">
        <v>38</v>
      </c>
      <c r="N22" s="10"/>
      <c r="O22" s="10"/>
      <c r="P22" s="12" t="s">
        <v>38</v>
      </c>
      <c r="Q22" s="12" t="s">
        <v>38</v>
      </c>
      <c r="R22" s="12" t="s">
        <v>38</v>
      </c>
      <c r="S22" s="12" t="s">
        <v>38</v>
      </c>
    </row>
    <row r="23" spans="1:19" ht="99.95" customHeight="1" x14ac:dyDescent="0.25">
      <c r="A23" s="122"/>
      <c r="B23" s="122" t="s">
        <v>172</v>
      </c>
      <c r="C23" s="122"/>
      <c r="D23" s="87"/>
      <c r="E23" s="9" t="s">
        <v>118</v>
      </c>
      <c r="F23" s="9" t="s">
        <v>119</v>
      </c>
      <c r="G23" s="9">
        <v>642</v>
      </c>
      <c r="H23" s="10">
        <v>100</v>
      </c>
      <c r="I23" s="9">
        <f>H23</f>
        <v>100</v>
      </c>
      <c r="J23" s="15">
        <f>R23/P23*100</f>
        <v>100</v>
      </c>
      <c r="K23" s="15">
        <f>J23</f>
        <v>100</v>
      </c>
      <c r="L23" s="15">
        <f>K23</f>
        <v>100</v>
      </c>
      <c r="M23" s="15"/>
      <c r="N23" s="10" t="s">
        <v>100</v>
      </c>
      <c r="O23" s="10" t="s">
        <v>100</v>
      </c>
      <c r="P23" s="11">
        <v>92500</v>
      </c>
      <c r="Q23" s="11"/>
      <c r="R23" s="11">
        <v>92500</v>
      </c>
      <c r="S23" s="11">
        <v>92500</v>
      </c>
    </row>
    <row r="24" spans="1:19" ht="35.25" customHeight="1" x14ac:dyDescent="0.25">
      <c r="A24" s="122" t="s">
        <v>143</v>
      </c>
      <c r="B24" s="139" t="s">
        <v>37</v>
      </c>
      <c r="C24" s="141"/>
      <c r="D24" s="90"/>
      <c r="E24" s="10" t="s">
        <v>38</v>
      </c>
      <c r="F24" s="9"/>
      <c r="G24" s="9"/>
      <c r="H24" s="10">
        <f>H26</f>
        <v>100</v>
      </c>
      <c r="I24" s="9">
        <f>I26</f>
        <v>100</v>
      </c>
      <c r="J24" s="15">
        <f>J26</f>
        <v>100</v>
      </c>
      <c r="K24" s="13">
        <f>K26</f>
        <v>100</v>
      </c>
      <c r="L24" s="14">
        <f>L26</f>
        <v>100</v>
      </c>
      <c r="M24" s="89" t="s">
        <v>38</v>
      </c>
      <c r="N24" s="10"/>
      <c r="O24" s="10"/>
      <c r="P24" s="11">
        <f>P26</f>
        <v>92300</v>
      </c>
      <c r="Q24" s="10" t="s">
        <v>38</v>
      </c>
      <c r="R24" s="11">
        <f>R26</f>
        <v>92300</v>
      </c>
      <c r="S24" s="11">
        <f>S26</f>
        <v>92300</v>
      </c>
    </row>
    <row r="25" spans="1:19" ht="15" customHeight="1" x14ac:dyDescent="0.25">
      <c r="A25" s="122"/>
      <c r="B25" s="122" t="s">
        <v>39</v>
      </c>
      <c r="C25" s="122"/>
      <c r="D25" s="87"/>
      <c r="E25" s="9"/>
      <c r="F25" s="9"/>
      <c r="G25" s="9"/>
      <c r="H25" s="10" t="s">
        <v>38</v>
      </c>
      <c r="I25" s="9"/>
      <c r="J25" s="43" t="s">
        <v>38</v>
      </c>
      <c r="K25" s="9"/>
      <c r="L25" s="10"/>
      <c r="M25" s="89" t="s">
        <v>38</v>
      </c>
      <c r="N25" s="10"/>
      <c r="O25" s="10"/>
      <c r="P25" s="12" t="s">
        <v>38</v>
      </c>
      <c r="Q25" s="12" t="s">
        <v>38</v>
      </c>
      <c r="R25" s="12" t="s">
        <v>38</v>
      </c>
      <c r="S25" s="12" t="s">
        <v>38</v>
      </c>
    </row>
    <row r="26" spans="1:19" ht="99.95" customHeight="1" x14ac:dyDescent="0.25">
      <c r="A26" s="122"/>
      <c r="B26" s="122" t="s">
        <v>172</v>
      </c>
      <c r="C26" s="122"/>
      <c r="D26" s="87"/>
      <c r="E26" s="9" t="s">
        <v>118</v>
      </c>
      <c r="F26" s="9" t="s">
        <v>119</v>
      </c>
      <c r="G26" s="9"/>
      <c r="H26" s="10">
        <v>100</v>
      </c>
      <c r="I26" s="9">
        <f>H26</f>
        <v>100</v>
      </c>
      <c r="J26" s="15">
        <f>R26/P26*100</f>
        <v>100</v>
      </c>
      <c r="K26" s="15">
        <f>J26</f>
        <v>100</v>
      </c>
      <c r="L26" s="15">
        <f>K26</f>
        <v>100</v>
      </c>
      <c r="M26" s="15"/>
      <c r="N26" s="10" t="s">
        <v>100</v>
      </c>
      <c r="O26" s="10" t="s">
        <v>100</v>
      </c>
      <c r="P26" s="11">
        <v>92300</v>
      </c>
      <c r="Q26" s="11"/>
      <c r="R26" s="11">
        <v>92300</v>
      </c>
      <c r="S26" s="11">
        <f>R26</f>
        <v>92300</v>
      </c>
    </row>
    <row r="27" spans="1:19" ht="36.75" customHeight="1" x14ac:dyDescent="0.25">
      <c r="A27" s="122" t="s">
        <v>137</v>
      </c>
      <c r="B27" s="139" t="s">
        <v>37</v>
      </c>
      <c r="C27" s="141"/>
      <c r="D27" s="90"/>
      <c r="E27" s="10" t="s">
        <v>38</v>
      </c>
      <c r="F27" s="9"/>
      <c r="G27" s="9"/>
      <c r="H27" s="10">
        <f>H29</f>
        <v>100</v>
      </c>
      <c r="I27" s="9">
        <f>I29</f>
        <v>100</v>
      </c>
      <c r="J27" s="15">
        <f>J29</f>
        <v>100</v>
      </c>
      <c r="K27" s="13">
        <f>K29</f>
        <v>100</v>
      </c>
      <c r="L27" s="14">
        <f>L29</f>
        <v>100</v>
      </c>
      <c r="M27" s="89" t="s">
        <v>38</v>
      </c>
      <c r="N27" s="10"/>
      <c r="O27" s="10"/>
      <c r="P27" s="11">
        <f>P29</f>
        <v>92000</v>
      </c>
      <c r="Q27" s="10" t="s">
        <v>38</v>
      </c>
      <c r="R27" s="11">
        <f>R29</f>
        <v>92000</v>
      </c>
      <c r="S27" s="11">
        <f>S29</f>
        <v>92000</v>
      </c>
    </row>
    <row r="28" spans="1:19" ht="18.75" customHeight="1" x14ac:dyDescent="0.25">
      <c r="A28" s="122"/>
      <c r="B28" s="122" t="s">
        <v>39</v>
      </c>
      <c r="C28" s="122"/>
      <c r="D28" s="87"/>
      <c r="E28" s="9"/>
      <c r="F28" s="9"/>
      <c r="G28" s="9"/>
      <c r="H28" s="10" t="s">
        <v>38</v>
      </c>
      <c r="I28" s="9"/>
      <c r="J28" s="43" t="s">
        <v>38</v>
      </c>
      <c r="K28" s="9"/>
      <c r="L28" s="10"/>
      <c r="M28" s="89" t="s">
        <v>38</v>
      </c>
      <c r="N28" s="10"/>
      <c r="O28" s="10"/>
      <c r="P28" s="12" t="s">
        <v>38</v>
      </c>
      <c r="Q28" s="12" t="s">
        <v>38</v>
      </c>
      <c r="R28" s="12" t="s">
        <v>38</v>
      </c>
      <c r="S28" s="12" t="s">
        <v>38</v>
      </c>
    </row>
    <row r="29" spans="1:19" ht="99.95" customHeight="1" x14ac:dyDescent="0.25">
      <c r="A29" s="122"/>
      <c r="B29" s="122" t="s">
        <v>172</v>
      </c>
      <c r="C29" s="122"/>
      <c r="D29" s="87"/>
      <c r="E29" s="9" t="s">
        <v>118</v>
      </c>
      <c r="F29" s="9" t="s">
        <v>119</v>
      </c>
      <c r="G29" s="9">
        <v>642</v>
      </c>
      <c r="H29" s="10">
        <v>100</v>
      </c>
      <c r="I29" s="9">
        <f>H29</f>
        <v>100</v>
      </c>
      <c r="J29" s="15">
        <f>R29/P29*100</f>
        <v>100</v>
      </c>
      <c r="K29" s="15">
        <f>J29</f>
        <v>100</v>
      </c>
      <c r="L29" s="15">
        <f>K29</f>
        <v>100</v>
      </c>
      <c r="M29" s="15"/>
      <c r="N29" s="10" t="s">
        <v>100</v>
      </c>
      <c r="O29" s="10" t="s">
        <v>100</v>
      </c>
      <c r="P29" s="11">
        <v>92000</v>
      </c>
      <c r="Q29" s="11"/>
      <c r="R29" s="11">
        <v>92000</v>
      </c>
      <c r="S29" s="11">
        <f>R29</f>
        <v>92000</v>
      </c>
    </row>
    <row r="30" spans="1:19" ht="33.75" customHeight="1" x14ac:dyDescent="0.25">
      <c r="A30" s="122" t="s">
        <v>144</v>
      </c>
      <c r="B30" s="139" t="s">
        <v>37</v>
      </c>
      <c r="C30" s="141"/>
      <c r="D30" s="90"/>
      <c r="E30" s="10" t="s">
        <v>38</v>
      </c>
      <c r="F30" s="9"/>
      <c r="G30" s="9"/>
      <c r="H30" s="10">
        <f>H32</f>
        <v>100</v>
      </c>
      <c r="I30" s="9">
        <f>I32</f>
        <v>100</v>
      </c>
      <c r="J30" s="15">
        <f>J32</f>
        <v>100</v>
      </c>
      <c r="K30" s="13">
        <f>K32</f>
        <v>100</v>
      </c>
      <c r="L30" s="14">
        <f>L32</f>
        <v>100</v>
      </c>
      <c r="M30" s="89" t="s">
        <v>38</v>
      </c>
      <c r="N30" s="10"/>
      <c r="O30" s="10"/>
      <c r="P30" s="11">
        <f>P32</f>
        <v>92500</v>
      </c>
      <c r="Q30" s="10" t="s">
        <v>38</v>
      </c>
      <c r="R30" s="11">
        <f>R32</f>
        <v>92500</v>
      </c>
      <c r="S30" s="11">
        <f>S32</f>
        <v>92500</v>
      </c>
    </row>
    <row r="31" spans="1:19" ht="18" customHeight="1" x14ac:dyDescent="0.25">
      <c r="A31" s="122"/>
      <c r="B31" s="122" t="s">
        <v>39</v>
      </c>
      <c r="C31" s="122"/>
      <c r="D31" s="87"/>
      <c r="E31" s="9"/>
      <c r="F31" s="9"/>
      <c r="G31" s="9"/>
      <c r="H31" s="10" t="s">
        <v>38</v>
      </c>
      <c r="I31" s="9"/>
      <c r="J31" s="43" t="s">
        <v>38</v>
      </c>
      <c r="K31" s="9"/>
      <c r="L31" s="10"/>
      <c r="M31" s="89" t="s">
        <v>38</v>
      </c>
      <c r="N31" s="10"/>
      <c r="O31" s="10"/>
      <c r="P31" s="12" t="s">
        <v>38</v>
      </c>
      <c r="Q31" s="12" t="s">
        <v>38</v>
      </c>
      <c r="R31" s="12" t="s">
        <v>38</v>
      </c>
      <c r="S31" s="12" t="s">
        <v>38</v>
      </c>
    </row>
    <row r="32" spans="1:19" ht="99.95" customHeight="1" x14ac:dyDescent="0.25">
      <c r="A32" s="122"/>
      <c r="B32" s="122" t="s">
        <v>172</v>
      </c>
      <c r="C32" s="122"/>
      <c r="D32" s="87"/>
      <c r="E32" s="9" t="s">
        <v>118</v>
      </c>
      <c r="F32" s="9" t="s">
        <v>119</v>
      </c>
      <c r="G32" s="9">
        <v>642</v>
      </c>
      <c r="H32" s="10">
        <v>100</v>
      </c>
      <c r="I32" s="9">
        <f>H32</f>
        <v>100</v>
      </c>
      <c r="J32" s="15">
        <f>R32/P32*100</f>
        <v>100</v>
      </c>
      <c r="K32" s="15">
        <f>J32</f>
        <v>100</v>
      </c>
      <c r="L32" s="15">
        <f>K32</f>
        <v>100</v>
      </c>
      <c r="M32" s="15"/>
      <c r="N32" s="10" t="s">
        <v>100</v>
      </c>
      <c r="O32" s="10" t="s">
        <v>100</v>
      </c>
      <c r="P32" s="11">
        <v>92500</v>
      </c>
      <c r="Q32" s="11"/>
      <c r="R32" s="11">
        <v>92500</v>
      </c>
      <c r="S32" s="11">
        <v>92500</v>
      </c>
    </row>
    <row r="33" spans="1:19" ht="31.5" customHeight="1" x14ac:dyDescent="0.25">
      <c r="A33" s="122" t="s">
        <v>136</v>
      </c>
      <c r="B33" s="139" t="s">
        <v>37</v>
      </c>
      <c r="C33" s="141"/>
      <c r="D33" s="90"/>
      <c r="E33" s="10" t="s">
        <v>38</v>
      </c>
      <c r="F33" s="9"/>
      <c r="G33" s="9"/>
      <c r="H33" s="10">
        <f>H35</f>
        <v>100</v>
      </c>
      <c r="I33" s="9">
        <f>I35</f>
        <v>100</v>
      </c>
      <c r="J33" s="15">
        <f>J35</f>
        <v>100</v>
      </c>
      <c r="K33" s="13">
        <f>K35</f>
        <v>100</v>
      </c>
      <c r="L33" s="14">
        <f>L35</f>
        <v>100</v>
      </c>
      <c r="M33" s="89" t="s">
        <v>38</v>
      </c>
      <c r="N33" s="10"/>
      <c r="O33" s="10"/>
      <c r="P33" s="11">
        <f>P35</f>
        <v>149000</v>
      </c>
      <c r="Q33" s="10" t="s">
        <v>38</v>
      </c>
      <c r="R33" s="11">
        <f>R35</f>
        <v>149000</v>
      </c>
      <c r="S33" s="11">
        <f>S35</f>
        <v>149000</v>
      </c>
    </row>
    <row r="34" spans="1:19" ht="18.75" customHeight="1" x14ac:dyDescent="0.25">
      <c r="A34" s="122"/>
      <c r="B34" s="122" t="s">
        <v>39</v>
      </c>
      <c r="C34" s="122"/>
      <c r="D34" s="87"/>
      <c r="E34" s="9"/>
      <c r="F34" s="9"/>
      <c r="G34" s="9"/>
      <c r="H34" s="10" t="s">
        <v>38</v>
      </c>
      <c r="I34" s="9"/>
      <c r="J34" s="43" t="s">
        <v>38</v>
      </c>
      <c r="K34" s="9"/>
      <c r="L34" s="10"/>
      <c r="M34" s="89" t="s">
        <v>38</v>
      </c>
      <c r="N34" s="10"/>
      <c r="O34" s="10"/>
      <c r="P34" s="12" t="s">
        <v>38</v>
      </c>
      <c r="Q34" s="12" t="s">
        <v>38</v>
      </c>
      <c r="R34" s="12" t="s">
        <v>38</v>
      </c>
      <c r="S34" s="12" t="s">
        <v>38</v>
      </c>
    </row>
    <row r="35" spans="1:19" ht="99.95" customHeight="1" x14ac:dyDescent="0.25">
      <c r="A35" s="122"/>
      <c r="B35" s="122" t="s">
        <v>172</v>
      </c>
      <c r="C35" s="122"/>
      <c r="D35" s="87"/>
      <c r="E35" s="9" t="s">
        <v>118</v>
      </c>
      <c r="F35" s="9" t="s">
        <v>119</v>
      </c>
      <c r="G35" s="9">
        <v>642</v>
      </c>
      <c r="H35" s="10">
        <v>100</v>
      </c>
      <c r="I35" s="9">
        <f>H35</f>
        <v>100</v>
      </c>
      <c r="J35" s="15">
        <f>R35/P35*100</f>
        <v>100</v>
      </c>
      <c r="K35" s="15">
        <f>J35</f>
        <v>100</v>
      </c>
      <c r="L35" s="15">
        <f>K35</f>
        <v>100</v>
      </c>
      <c r="M35" s="15"/>
      <c r="N35" s="10" t="s">
        <v>100</v>
      </c>
      <c r="O35" s="10" t="s">
        <v>100</v>
      </c>
      <c r="P35" s="11">
        <v>149000</v>
      </c>
      <c r="Q35" s="11"/>
      <c r="R35" s="11">
        <v>149000</v>
      </c>
      <c r="S35" s="11">
        <v>149000</v>
      </c>
    </row>
    <row r="36" spans="1:19" ht="37.5" customHeight="1" x14ac:dyDescent="0.25">
      <c r="A36" s="122" t="s">
        <v>151</v>
      </c>
      <c r="B36" s="139" t="s">
        <v>37</v>
      </c>
      <c r="C36" s="141"/>
      <c r="D36" s="90"/>
      <c r="E36" s="10" t="s">
        <v>38</v>
      </c>
      <c r="F36" s="9"/>
      <c r="G36" s="9"/>
      <c r="H36" s="10">
        <f>H38</f>
        <v>100</v>
      </c>
      <c r="I36" s="9">
        <f>I38</f>
        <v>100</v>
      </c>
      <c r="J36" s="15">
        <f>J38</f>
        <v>100</v>
      </c>
      <c r="K36" s="13">
        <f>K38</f>
        <v>100</v>
      </c>
      <c r="L36" s="14">
        <f>L38</f>
        <v>100</v>
      </c>
      <c r="M36" s="89" t="s">
        <v>38</v>
      </c>
      <c r="N36" s="10"/>
      <c r="O36" s="10"/>
      <c r="P36" s="11">
        <f>P38</f>
        <v>92500</v>
      </c>
      <c r="Q36" s="10" t="s">
        <v>38</v>
      </c>
      <c r="R36" s="11">
        <f>R38</f>
        <v>92500</v>
      </c>
      <c r="S36" s="11">
        <f>S38</f>
        <v>92500</v>
      </c>
    </row>
    <row r="37" spans="1:19" ht="18" customHeight="1" x14ac:dyDescent="0.25">
      <c r="A37" s="122"/>
      <c r="B37" s="122" t="s">
        <v>39</v>
      </c>
      <c r="C37" s="122"/>
      <c r="D37" s="87"/>
      <c r="E37" s="9"/>
      <c r="F37" s="9"/>
      <c r="G37" s="9"/>
      <c r="H37" s="10" t="s">
        <v>38</v>
      </c>
      <c r="I37" s="9"/>
      <c r="J37" s="43" t="s">
        <v>38</v>
      </c>
      <c r="K37" s="9"/>
      <c r="L37" s="10"/>
      <c r="M37" s="89" t="s">
        <v>38</v>
      </c>
      <c r="N37" s="10"/>
      <c r="O37" s="10"/>
      <c r="P37" s="12" t="s">
        <v>38</v>
      </c>
      <c r="Q37" s="12" t="s">
        <v>38</v>
      </c>
      <c r="R37" s="12" t="s">
        <v>38</v>
      </c>
      <c r="S37" s="12" t="s">
        <v>38</v>
      </c>
    </row>
    <row r="38" spans="1:19" ht="99.95" customHeight="1" x14ac:dyDescent="0.25">
      <c r="A38" s="122"/>
      <c r="B38" s="122" t="s">
        <v>172</v>
      </c>
      <c r="C38" s="122"/>
      <c r="D38" s="87"/>
      <c r="E38" s="9" t="s">
        <v>118</v>
      </c>
      <c r="F38" s="9" t="s">
        <v>119</v>
      </c>
      <c r="G38" s="9">
        <v>642</v>
      </c>
      <c r="H38" s="10">
        <v>100</v>
      </c>
      <c r="I38" s="9">
        <f>H38</f>
        <v>100</v>
      </c>
      <c r="J38" s="15">
        <f>R38/P38*100</f>
        <v>100</v>
      </c>
      <c r="K38" s="15">
        <f>J38</f>
        <v>100</v>
      </c>
      <c r="L38" s="15">
        <f>K38</f>
        <v>100</v>
      </c>
      <c r="M38" s="15"/>
      <c r="N38" s="10" t="s">
        <v>100</v>
      </c>
      <c r="O38" s="10" t="s">
        <v>100</v>
      </c>
      <c r="P38" s="11">
        <v>92500</v>
      </c>
      <c r="Q38" s="11"/>
      <c r="R38" s="11">
        <v>92500</v>
      </c>
      <c r="S38" s="11">
        <v>92500</v>
      </c>
    </row>
    <row r="39" spans="1:19" x14ac:dyDescent="0.25">
      <c r="A39" s="122" t="s">
        <v>98</v>
      </c>
      <c r="B39" s="139" t="s">
        <v>37</v>
      </c>
      <c r="C39" s="141"/>
      <c r="D39" s="90"/>
      <c r="E39" s="10" t="s">
        <v>38</v>
      </c>
      <c r="F39" s="9"/>
      <c r="G39" s="9"/>
      <c r="H39" s="10">
        <f>H41</f>
        <v>100</v>
      </c>
      <c r="I39" s="9">
        <f>I41</f>
        <v>100</v>
      </c>
      <c r="J39" s="15">
        <f>J41</f>
        <v>100</v>
      </c>
      <c r="K39" s="13">
        <f>K41</f>
        <v>100</v>
      </c>
      <c r="L39" s="14">
        <f>L41</f>
        <v>100</v>
      </c>
      <c r="M39" s="89" t="s">
        <v>38</v>
      </c>
      <c r="N39" s="10"/>
      <c r="O39" s="10"/>
      <c r="P39" s="11">
        <f>P41</f>
        <v>209791</v>
      </c>
      <c r="Q39" s="10" t="s">
        <v>38</v>
      </c>
      <c r="R39" s="11">
        <f>R41</f>
        <v>209791</v>
      </c>
      <c r="S39" s="11">
        <f>S41</f>
        <v>114848.28</v>
      </c>
    </row>
    <row r="40" spans="1:19" x14ac:dyDescent="0.25">
      <c r="A40" s="122"/>
      <c r="B40" s="122" t="s">
        <v>39</v>
      </c>
      <c r="C40" s="122"/>
      <c r="D40" s="87"/>
      <c r="E40" s="9"/>
      <c r="F40" s="9"/>
      <c r="G40" s="9"/>
      <c r="H40" s="10" t="s">
        <v>38</v>
      </c>
      <c r="I40" s="9"/>
      <c r="J40" s="43" t="s">
        <v>38</v>
      </c>
      <c r="K40" s="9"/>
      <c r="L40" s="10"/>
      <c r="M40" s="89" t="s">
        <v>38</v>
      </c>
      <c r="N40" s="10"/>
      <c r="O40" s="10"/>
      <c r="P40" s="12" t="s">
        <v>38</v>
      </c>
      <c r="Q40" s="12" t="s">
        <v>38</v>
      </c>
      <c r="R40" s="12" t="s">
        <v>38</v>
      </c>
      <c r="S40" s="12" t="s">
        <v>38</v>
      </c>
    </row>
    <row r="41" spans="1:19" ht="99.95" customHeight="1" x14ac:dyDescent="0.25">
      <c r="A41" s="122"/>
      <c r="B41" s="122" t="s">
        <v>172</v>
      </c>
      <c r="C41" s="122"/>
      <c r="D41" s="87"/>
      <c r="E41" s="9" t="s">
        <v>118</v>
      </c>
      <c r="F41" s="9" t="s">
        <v>119</v>
      </c>
      <c r="G41" s="9">
        <v>642</v>
      </c>
      <c r="H41" s="10">
        <v>100</v>
      </c>
      <c r="I41" s="9">
        <f>H41</f>
        <v>100</v>
      </c>
      <c r="J41" s="15">
        <f>R41/P41*100</f>
        <v>100</v>
      </c>
      <c r="K41" s="15">
        <f>J41</f>
        <v>100</v>
      </c>
      <c r="L41" s="15">
        <f>K41</f>
        <v>100</v>
      </c>
      <c r="M41" s="15"/>
      <c r="N41" s="10" t="s">
        <v>100</v>
      </c>
      <c r="O41" s="10" t="s">
        <v>100</v>
      </c>
      <c r="P41" s="11">
        <v>209791</v>
      </c>
      <c r="Q41" s="11"/>
      <c r="R41" s="11">
        <v>209791</v>
      </c>
      <c r="S41" s="11">
        <v>114848.28</v>
      </c>
    </row>
    <row r="42" spans="1:19" hidden="1" x14ac:dyDescent="0.25">
      <c r="A42" s="122" t="s">
        <v>145</v>
      </c>
      <c r="B42" s="139" t="s">
        <v>37</v>
      </c>
      <c r="C42" s="141"/>
      <c r="D42" s="90"/>
      <c r="E42" s="10" t="s">
        <v>38</v>
      </c>
      <c r="F42" s="9"/>
      <c r="G42" s="9"/>
      <c r="H42" s="10"/>
      <c r="I42" s="9"/>
      <c r="J42" s="15"/>
      <c r="K42" s="9"/>
      <c r="L42" s="10"/>
      <c r="M42" s="89"/>
      <c r="N42" s="10"/>
      <c r="O42" s="10"/>
      <c r="P42" s="11"/>
      <c r="Q42" s="12" t="s">
        <v>38</v>
      </c>
      <c r="R42" s="11"/>
      <c r="S42" s="11"/>
    </row>
    <row r="43" spans="1:19" hidden="1" x14ac:dyDescent="0.25">
      <c r="A43" s="122"/>
      <c r="B43" s="122" t="s">
        <v>39</v>
      </c>
      <c r="C43" s="122"/>
      <c r="D43" s="87"/>
      <c r="E43" s="9"/>
      <c r="F43" s="9"/>
      <c r="G43" s="9"/>
      <c r="H43" s="10" t="s">
        <v>38</v>
      </c>
      <c r="I43" s="9"/>
      <c r="J43" s="43" t="s">
        <v>38</v>
      </c>
      <c r="K43" s="9"/>
      <c r="L43" s="10"/>
      <c r="M43" s="89"/>
      <c r="N43" s="10"/>
      <c r="O43" s="10"/>
      <c r="P43" s="12" t="s">
        <v>38</v>
      </c>
      <c r="Q43" s="12" t="s">
        <v>38</v>
      </c>
      <c r="R43" s="12" t="s">
        <v>38</v>
      </c>
      <c r="S43" s="12" t="s">
        <v>38</v>
      </c>
    </row>
    <row r="44" spans="1:19" ht="15" hidden="1" customHeight="1" x14ac:dyDescent="0.25">
      <c r="A44" s="122"/>
      <c r="B44" s="122"/>
      <c r="C44" s="122"/>
      <c r="D44" s="87"/>
      <c r="E44" s="9"/>
      <c r="F44" s="9"/>
      <c r="G44" s="9"/>
      <c r="H44" s="10"/>
      <c r="I44" s="9"/>
      <c r="J44" s="15"/>
      <c r="K44" s="9"/>
      <c r="L44" s="9"/>
      <c r="M44" s="9"/>
      <c r="N44" s="10"/>
      <c r="O44" s="10"/>
      <c r="P44" s="11"/>
      <c r="Q44" s="11"/>
      <c r="R44" s="11"/>
      <c r="S44" s="11"/>
    </row>
    <row r="45" spans="1:19" hidden="1" x14ac:dyDescent="0.25">
      <c r="A45" s="122" t="s">
        <v>102</v>
      </c>
      <c r="B45" s="139" t="s">
        <v>37</v>
      </c>
      <c r="C45" s="141"/>
      <c r="D45" s="90"/>
      <c r="E45" s="10" t="s">
        <v>38</v>
      </c>
      <c r="F45" s="9"/>
      <c r="G45" s="9"/>
      <c r="H45" s="10"/>
      <c r="I45" s="9"/>
      <c r="J45" s="15"/>
      <c r="K45" s="9"/>
      <c r="L45" s="10"/>
      <c r="M45" s="89"/>
      <c r="N45" s="10"/>
      <c r="O45" s="10"/>
      <c r="P45" s="11"/>
      <c r="Q45" s="12" t="s">
        <v>38</v>
      </c>
      <c r="R45" s="11"/>
      <c r="S45" s="11"/>
    </row>
    <row r="46" spans="1:19" hidden="1" x14ac:dyDescent="0.25">
      <c r="A46" s="122"/>
      <c r="B46" s="122" t="s">
        <v>39</v>
      </c>
      <c r="C46" s="122"/>
      <c r="D46" s="87"/>
      <c r="E46" s="9"/>
      <c r="F46" s="9"/>
      <c r="G46" s="9"/>
      <c r="H46" s="10" t="s">
        <v>38</v>
      </c>
      <c r="I46" s="9"/>
      <c r="J46" s="43" t="s">
        <v>38</v>
      </c>
      <c r="K46" s="9"/>
      <c r="L46" s="10"/>
      <c r="M46" s="89"/>
      <c r="N46" s="10"/>
      <c r="O46" s="10"/>
      <c r="P46" s="12" t="s">
        <v>38</v>
      </c>
      <c r="Q46" s="12" t="s">
        <v>38</v>
      </c>
      <c r="R46" s="12" t="s">
        <v>38</v>
      </c>
      <c r="S46" s="12" t="s">
        <v>38</v>
      </c>
    </row>
    <row r="47" spans="1:19" ht="15" hidden="1" customHeight="1" x14ac:dyDescent="0.25">
      <c r="A47" s="122"/>
      <c r="B47" s="122"/>
      <c r="C47" s="122"/>
      <c r="D47" s="87"/>
      <c r="E47" s="9"/>
      <c r="F47" s="9"/>
      <c r="G47" s="9"/>
      <c r="H47" s="10"/>
      <c r="I47" s="9"/>
      <c r="J47" s="15"/>
      <c r="K47" s="9"/>
      <c r="L47" s="9"/>
      <c r="M47" s="9"/>
      <c r="N47" s="10"/>
      <c r="O47" s="10"/>
      <c r="P47" s="11"/>
      <c r="Q47" s="11"/>
      <c r="R47" s="11"/>
      <c r="S47" s="11"/>
    </row>
    <row r="48" spans="1:19" ht="15" hidden="1" customHeight="1" x14ac:dyDescent="0.25">
      <c r="A48" s="122" t="s">
        <v>103</v>
      </c>
      <c r="B48" s="139" t="s">
        <v>37</v>
      </c>
      <c r="C48" s="141"/>
      <c r="D48" s="90"/>
      <c r="E48" s="10" t="s">
        <v>38</v>
      </c>
      <c r="F48" s="9"/>
      <c r="G48" s="9"/>
      <c r="H48" s="10"/>
      <c r="I48" s="9"/>
      <c r="J48" s="15"/>
      <c r="K48" s="9"/>
      <c r="L48" s="10"/>
      <c r="M48" s="89"/>
      <c r="N48" s="10"/>
      <c r="O48" s="10"/>
      <c r="P48" s="11"/>
      <c r="Q48" s="12" t="s">
        <v>38</v>
      </c>
      <c r="R48" s="11"/>
      <c r="S48" s="11"/>
    </row>
    <row r="49" spans="1:19" hidden="1" x14ac:dyDescent="0.25">
      <c r="A49" s="122"/>
      <c r="B49" s="122" t="s">
        <v>39</v>
      </c>
      <c r="C49" s="122"/>
      <c r="D49" s="87"/>
      <c r="E49" s="9"/>
      <c r="F49" s="9"/>
      <c r="G49" s="9"/>
      <c r="H49" s="10" t="s">
        <v>38</v>
      </c>
      <c r="I49" s="9"/>
      <c r="J49" s="43" t="s">
        <v>38</v>
      </c>
      <c r="K49" s="9"/>
      <c r="L49" s="10"/>
      <c r="M49" s="89"/>
      <c r="N49" s="10"/>
      <c r="O49" s="10"/>
      <c r="P49" s="12" t="s">
        <v>38</v>
      </c>
      <c r="Q49" s="12" t="s">
        <v>38</v>
      </c>
      <c r="R49" s="12" t="s">
        <v>38</v>
      </c>
      <c r="S49" s="12" t="s">
        <v>38</v>
      </c>
    </row>
    <row r="50" spans="1:19" ht="15" hidden="1" customHeight="1" x14ac:dyDescent="0.25">
      <c r="A50" s="122"/>
      <c r="B50" s="122"/>
      <c r="C50" s="122"/>
      <c r="D50" s="87"/>
      <c r="E50" s="9"/>
      <c r="F50" s="9"/>
      <c r="G50" s="9"/>
      <c r="H50" s="10"/>
      <c r="I50" s="9"/>
      <c r="J50" s="15"/>
      <c r="K50" s="9"/>
      <c r="L50" s="9"/>
      <c r="M50" s="9"/>
      <c r="N50" s="10"/>
      <c r="O50" s="10"/>
      <c r="P50" s="11"/>
      <c r="Q50" s="11"/>
      <c r="R50" s="11"/>
      <c r="S50" s="11"/>
    </row>
    <row r="51" spans="1:19" x14ac:dyDescent="0.25">
      <c r="A51" s="27"/>
    </row>
    <row r="52" spans="1:19" hidden="1" x14ac:dyDescent="0.25">
      <c r="A52" s="27" t="s">
        <v>159</v>
      </c>
      <c r="H52" s="142"/>
      <c r="I52" s="142"/>
    </row>
    <row r="53" spans="1:19" hidden="1" x14ac:dyDescent="0.25">
      <c r="A53" s="28" t="s">
        <v>89</v>
      </c>
    </row>
    <row r="54" spans="1:19" hidden="1" x14ac:dyDescent="0.25">
      <c r="A54" s="27" t="s">
        <v>194</v>
      </c>
    </row>
    <row r="55" spans="1:19" hidden="1" x14ac:dyDescent="0.25">
      <c r="A55" s="27"/>
    </row>
    <row r="56" spans="1:19" hidden="1" x14ac:dyDescent="0.25">
      <c r="A56" s="27" t="s">
        <v>20</v>
      </c>
    </row>
    <row r="57" spans="1:19" hidden="1" x14ac:dyDescent="0.25"/>
    <row r="58" spans="1:19" ht="18" hidden="1" x14ac:dyDescent="0.25">
      <c r="A58" s="143" t="s">
        <v>40</v>
      </c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</row>
    <row r="59" spans="1:19" ht="6" hidden="1" customHeight="1" x14ac:dyDescent="0.25"/>
    <row r="60" spans="1:19" hidden="1" x14ac:dyDescent="0.25">
      <c r="A60" s="136" t="s">
        <v>41</v>
      </c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</row>
    <row r="61" spans="1:19" hidden="1" x14ac:dyDescent="0.25">
      <c r="A61" s="136" t="s">
        <v>42</v>
      </c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</row>
    <row r="62" spans="1:19" ht="15.75" hidden="1" customHeight="1" x14ac:dyDescent="0.25">
      <c r="A62" s="136" t="s">
        <v>43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</row>
    <row r="63" spans="1:19" ht="15" hidden="1" customHeight="1" x14ac:dyDescent="0.25">
      <c r="A63" s="136" t="s">
        <v>67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</row>
  </sheetData>
  <mergeCells count="85">
    <mergeCell ref="M5:M6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H4:M4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60:S60"/>
    <mergeCell ref="A61:S61"/>
    <mergeCell ref="A62:S62"/>
    <mergeCell ref="A63:S63"/>
    <mergeCell ref="A48:A50"/>
    <mergeCell ref="B48:C48"/>
    <mergeCell ref="B49:C49"/>
    <mergeCell ref="B50:C50"/>
    <mergeCell ref="H52:I52"/>
    <mergeCell ref="A58:S58"/>
  </mergeCells>
  <pageMargins left="0.16" right="0.17" top="0.36" bottom="0.37" header="0.31496062992125984" footer="0.31496062992125984"/>
  <pageSetup paperSize="9" scale="6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zoomScale="110" zoomScaleNormal="110" workbookViewId="0">
      <selection sqref="A1:XFD18"/>
    </sheetView>
  </sheetViews>
  <sheetFormatPr defaultRowHeight="12.75" x14ac:dyDescent="0.2"/>
  <cols>
    <col min="1" max="1" width="8.28515625" style="4" customWidth="1"/>
    <col min="2" max="2" width="16.85546875" style="4" customWidth="1"/>
    <col min="3" max="3" width="49.28515625" style="4" customWidth="1"/>
    <col min="4" max="4" width="8.42578125" style="4" customWidth="1"/>
    <col min="5" max="16384" width="9.140625" style="4"/>
  </cols>
  <sheetData>
    <row r="1" spans="1:6" s="29" customFormat="1" x14ac:dyDescent="0.2">
      <c r="D1" s="100" t="s">
        <v>195</v>
      </c>
      <c r="E1" s="100"/>
      <c r="F1" s="100"/>
    </row>
    <row r="2" spans="1:6" s="29" customFormat="1" ht="56.25" customHeight="1" x14ac:dyDescent="0.2">
      <c r="D2" s="101" t="s">
        <v>196</v>
      </c>
      <c r="E2" s="101"/>
      <c r="F2" s="101"/>
    </row>
    <row r="3" spans="1:6" s="29" customFormat="1" x14ac:dyDescent="0.2">
      <c r="C3" s="102"/>
      <c r="D3" s="102"/>
    </row>
    <row r="4" spans="1:6" s="29" customFormat="1" x14ac:dyDescent="0.2">
      <c r="D4" s="30"/>
    </row>
    <row r="5" spans="1:6" s="29" customFormat="1" x14ac:dyDescent="0.2">
      <c r="D5" s="30"/>
    </row>
    <row r="6" spans="1:6" s="29" customFormat="1" x14ac:dyDescent="0.2">
      <c r="D6" s="30"/>
    </row>
    <row r="7" spans="1:6" x14ac:dyDescent="0.2">
      <c r="A7" s="111" t="s">
        <v>197</v>
      </c>
      <c r="B7" s="111"/>
      <c r="C7" s="111"/>
      <c r="D7" s="111"/>
      <c r="E7" s="111"/>
      <c r="F7" s="111"/>
    </row>
    <row r="8" spans="1:6" x14ac:dyDescent="0.2">
      <c r="A8" s="111" t="s">
        <v>1</v>
      </c>
      <c r="B8" s="111"/>
      <c r="C8" s="111"/>
      <c r="D8" s="111"/>
      <c r="E8" s="111"/>
      <c r="F8" s="111"/>
    </row>
    <row r="9" spans="1:6" x14ac:dyDescent="0.2">
      <c r="A9" s="111"/>
      <c r="B9" s="111"/>
      <c r="C9" s="111"/>
      <c r="D9" s="111"/>
      <c r="E9" s="111"/>
      <c r="F9" s="111"/>
    </row>
    <row r="10" spans="1:6" x14ac:dyDescent="0.2">
      <c r="A10" s="84"/>
      <c r="B10" s="84"/>
      <c r="C10" s="56" t="s">
        <v>198</v>
      </c>
      <c r="D10" s="56"/>
      <c r="E10" s="56"/>
      <c r="F10" s="57" t="s">
        <v>199</v>
      </c>
    </row>
    <row r="11" spans="1:6" x14ac:dyDescent="0.2">
      <c r="A11" s="84"/>
      <c r="B11" s="84"/>
      <c r="C11" s="58" t="s">
        <v>210</v>
      </c>
      <c r="E11" s="59" t="s">
        <v>200</v>
      </c>
      <c r="F11" s="60">
        <v>46052</v>
      </c>
    </row>
    <row r="12" spans="1:6" x14ac:dyDescent="0.2">
      <c r="A12" s="84"/>
      <c r="B12" s="84"/>
      <c r="E12" s="59" t="s">
        <v>201</v>
      </c>
      <c r="F12" s="60">
        <v>46070</v>
      </c>
    </row>
    <row r="13" spans="1:6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x14ac:dyDescent="0.2">
      <c r="A14" s="84"/>
      <c r="B14" s="84"/>
      <c r="E14" s="59"/>
      <c r="F14" s="114" t="s">
        <v>216</v>
      </c>
    </row>
    <row r="15" spans="1:6" ht="36.75" customHeight="1" x14ac:dyDescent="0.2">
      <c r="A15" s="112" t="s">
        <v>206</v>
      </c>
      <c r="B15" s="112"/>
      <c r="C15" s="64" t="s">
        <v>218</v>
      </c>
      <c r="E15" s="59" t="s">
        <v>208</v>
      </c>
      <c r="F15" s="115"/>
    </row>
    <row r="16" spans="1:6" ht="19.5" customHeight="1" x14ac:dyDescent="0.2">
      <c r="A16" s="84"/>
      <c r="B16" s="84"/>
      <c r="E16" s="59"/>
      <c r="F16" s="116" t="s">
        <v>228</v>
      </c>
    </row>
    <row r="17" spans="1:6" ht="52.5" customHeight="1" x14ac:dyDescent="0.2">
      <c r="A17" s="111" t="s">
        <v>3</v>
      </c>
      <c r="B17" s="111"/>
      <c r="C17" s="65" t="s">
        <v>107</v>
      </c>
      <c r="D17" s="66"/>
      <c r="E17" s="66" t="s">
        <v>209</v>
      </c>
      <c r="F17" s="117"/>
    </row>
    <row r="18" spans="1:6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ht="11.25" customHeight="1" x14ac:dyDescent="0.2">
      <c r="A19" s="85"/>
      <c r="B19" s="85"/>
      <c r="C19" s="188"/>
      <c r="D19" s="188"/>
      <c r="E19" s="188"/>
      <c r="F19" s="188"/>
    </row>
    <row r="20" spans="1:6" x14ac:dyDescent="0.2">
      <c r="A20" s="1"/>
      <c r="B20" s="1"/>
    </row>
    <row r="21" spans="1:6" x14ac:dyDescent="0.2">
      <c r="A21" s="1"/>
      <c r="B21" s="1"/>
    </row>
    <row r="22" spans="1:6" x14ac:dyDescent="0.2">
      <c r="A22" s="147" t="s">
        <v>4</v>
      </c>
      <c r="B22" s="147"/>
      <c r="C22" s="147"/>
      <c r="D22" s="147"/>
    </row>
    <row r="23" spans="1:6" x14ac:dyDescent="0.2">
      <c r="A23" s="147" t="s">
        <v>5</v>
      </c>
      <c r="B23" s="147"/>
      <c r="C23" s="147"/>
      <c r="D23" s="147"/>
    </row>
    <row r="24" spans="1:6" x14ac:dyDescent="0.2">
      <c r="A24" s="1"/>
      <c r="B24" s="1"/>
    </row>
    <row r="25" spans="1:6" ht="15" customHeight="1" x14ac:dyDescent="0.2">
      <c r="A25" s="167" t="s">
        <v>66</v>
      </c>
      <c r="B25" s="169" t="s">
        <v>6</v>
      </c>
      <c r="C25" s="170"/>
      <c r="D25" s="144" t="s">
        <v>51</v>
      </c>
      <c r="E25" s="144"/>
      <c r="F25" s="144"/>
    </row>
    <row r="26" spans="1:6" x14ac:dyDescent="0.2">
      <c r="A26" s="168"/>
      <c r="B26" s="171"/>
      <c r="C26" s="172"/>
      <c r="D26" s="144"/>
      <c r="E26" s="144"/>
      <c r="F26" s="144"/>
    </row>
    <row r="27" spans="1:6" ht="15" customHeight="1" x14ac:dyDescent="0.2">
      <c r="A27" s="3">
        <v>1</v>
      </c>
      <c r="B27" s="173">
        <v>2</v>
      </c>
      <c r="C27" s="174"/>
      <c r="D27" s="144">
        <v>3</v>
      </c>
      <c r="E27" s="144"/>
      <c r="F27" s="144"/>
    </row>
    <row r="28" spans="1:6" ht="15" customHeight="1" x14ac:dyDescent="0.2">
      <c r="A28" s="6" t="s">
        <v>55</v>
      </c>
      <c r="B28" s="163" t="s">
        <v>7</v>
      </c>
      <c r="C28" s="164"/>
      <c r="D28" s="144" t="s">
        <v>8</v>
      </c>
      <c r="E28" s="144"/>
      <c r="F28" s="144"/>
    </row>
    <row r="29" spans="1:6" ht="15" customHeight="1" x14ac:dyDescent="0.2">
      <c r="A29" s="7" t="s">
        <v>54</v>
      </c>
      <c r="B29" s="165" t="s">
        <v>9</v>
      </c>
      <c r="C29" s="166"/>
      <c r="D29" s="145">
        <f>D30</f>
        <v>7</v>
      </c>
      <c r="E29" s="145"/>
      <c r="F29" s="145"/>
    </row>
    <row r="30" spans="1:6" ht="15" customHeight="1" x14ac:dyDescent="0.2">
      <c r="A30" s="8" t="s">
        <v>56</v>
      </c>
      <c r="B30" s="163" t="s">
        <v>10</v>
      </c>
      <c r="C30" s="164"/>
      <c r="D30" s="144">
        <v>7</v>
      </c>
      <c r="E30" s="144"/>
      <c r="F30" s="144"/>
    </row>
    <row r="31" spans="1:6" ht="15" customHeight="1" x14ac:dyDescent="0.2">
      <c r="A31" s="8" t="s">
        <v>57</v>
      </c>
      <c r="B31" s="163" t="s">
        <v>11</v>
      </c>
      <c r="C31" s="164"/>
      <c r="D31" s="144"/>
      <c r="E31" s="144"/>
      <c r="F31" s="144"/>
    </row>
    <row r="32" spans="1:6" ht="15" customHeight="1" x14ac:dyDescent="0.2">
      <c r="A32" s="8" t="s">
        <v>58</v>
      </c>
      <c r="B32" s="163" t="s">
        <v>12</v>
      </c>
      <c r="C32" s="164"/>
      <c r="D32" s="144"/>
      <c r="E32" s="144"/>
      <c r="F32" s="144"/>
    </row>
    <row r="33" spans="1:6" ht="15" customHeight="1" x14ac:dyDescent="0.2">
      <c r="A33" s="7" t="s">
        <v>59</v>
      </c>
      <c r="B33" s="165" t="s">
        <v>13</v>
      </c>
      <c r="C33" s="166"/>
      <c r="D33" s="145"/>
      <c r="E33" s="145"/>
      <c r="F33" s="145"/>
    </row>
    <row r="34" spans="1:6" ht="15" customHeight="1" x14ac:dyDescent="0.2">
      <c r="A34" s="7" t="s">
        <v>60</v>
      </c>
      <c r="B34" s="165" t="s">
        <v>14</v>
      </c>
      <c r="C34" s="166"/>
      <c r="D34" s="145"/>
      <c r="E34" s="145"/>
      <c r="F34" s="145"/>
    </row>
    <row r="35" spans="1:6" ht="15" customHeight="1" x14ac:dyDescent="0.2">
      <c r="A35" s="8" t="s">
        <v>61</v>
      </c>
      <c r="B35" s="163" t="s">
        <v>15</v>
      </c>
      <c r="C35" s="164"/>
      <c r="D35" s="144"/>
      <c r="E35" s="144"/>
      <c r="F35" s="144"/>
    </row>
    <row r="36" spans="1:6" ht="15" customHeight="1" x14ac:dyDescent="0.2">
      <c r="A36" s="8" t="s">
        <v>62</v>
      </c>
      <c r="B36" s="163" t="s">
        <v>10</v>
      </c>
      <c r="C36" s="164"/>
      <c r="D36" s="144"/>
      <c r="E36" s="144"/>
      <c r="F36" s="144"/>
    </row>
    <row r="37" spans="1:6" ht="15" customHeight="1" x14ac:dyDescent="0.2">
      <c r="A37" s="7" t="s">
        <v>63</v>
      </c>
      <c r="B37" s="165" t="s">
        <v>16</v>
      </c>
      <c r="C37" s="166"/>
      <c r="D37" s="145"/>
      <c r="E37" s="145"/>
      <c r="F37" s="145"/>
    </row>
    <row r="38" spans="1:6" ht="15" customHeight="1" x14ac:dyDescent="0.2">
      <c r="A38" s="8" t="s">
        <v>64</v>
      </c>
      <c r="B38" s="163" t="s">
        <v>17</v>
      </c>
      <c r="C38" s="164"/>
      <c r="D38" s="144"/>
      <c r="E38" s="144"/>
      <c r="F38" s="144"/>
    </row>
    <row r="39" spans="1:6" ht="15" customHeight="1" x14ac:dyDescent="0.2">
      <c r="A39" s="8" t="s">
        <v>65</v>
      </c>
      <c r="B39" s="163" t="s">
        <v>18</v>
      </c>
      <c r="C39" s="164"/>
      <c r="D39" s="144"/>
      <c r="E39" s="144"/>
      <c r="F39" s="144"/>
    </row>
    <row r="40" spans="1:6" ht="15" customHeight="1" x14ac:dyDescent="0.2">
      <c r="A40" s="6" t="s">
        <v>19</v>
      </c>
      <c r="B40" s="163" t="s">
        <v>19</v>
      </c>
      <c r="C40" s="164"/>
      <c r="D40" s="144" t="s">
        <v>19</v>
      </c>
      <c r="E40" s="144"/>
      <c r="F40" s="144"/>
    </row>
    <row r="41" spans="1:6" x14ac:dyDescent="0.2">
      <c r="A41" s="2"/>
      <c r="B41" s="2"/>
    </row>
    <row r="42" spans="1:6" ht="15.75" x14ac:dyDescent="0.2">
      <c r="A42" s="151" t="s">
        <v>21</v>
      </c>
      <c r="B42" s="151"/>
      <c r="C42" s="151"/>
      <c r="D42" s="151"/>
    </row>
    <row r="43" spans="1:6" ht="27.75" customHeight="1" x14ac:dyDescent="0.2">
      <c r="A43" s="150" t="s">
        <v>22</v>
      </c>
      <c r="B43" s="150"/>
      <c r="C43" s="150"/>
      <c r="D43" s="150"/>
    </row>
    <row r="44" spans="1:6" ht="41.25" customHeight="1" x14ac:dyDescent="0.2">
      <c r="A44" s="150" t="s">
        <v>23</v>
      </c>
      <c r="B44" s="150"/>
      <c r="C44" s="150"/>
      <c r="D44" s="150"/>
    </row>
    <row r="45" spans="1:6" ht="39.75" customHeight="1" x14ac:dyDescent="0.2">
      <c r="A45" s="150" t="s">
        <v>24</v>
      </c>
      <c r="B45" s="150"/>
      <c r="C45" s="150"/>
      <c r="D45" s="150"/>
    </row>
    <row r="46" spans="1:6" ht="28.5" customHeight="1" x14ac:dyDescent="0.2">
      <c r="A46" s="150" t="s">
        <v>25</v>
      </c>
      <c r="B46" s="150"/>
      <c r="C46" s="150"/>
      <c r="D46" s="150"/>
    </row>
    <row r="47" spans="1:6" ht="42" customHeight="1" x14ac:dyDescent="0.2">
      <c r="A47" s="150" t="s">
        <v>26</v>
      </c>
      <c r="B47" s="150"/>
      <c r="C47" s="150"/>
      <c r="D47" s="150"/>
    </row>
    <row r="48" spans="1:6" ht="29.25" customHeight="1" x14ac:dyDescent="0.2">
      <c r="A48" s="150" t="s">
        <v>27</v>
      </c>
      <c r="B48" s="150"/>
      <c r="C48" s="150"/>
      <c r="D48" s="150"/>
    </row>
    <row r="49" spans="1:4" ht="54.75" customHeight="1" x14ac:dyDescent="0.2">
      <c r="A49" s="150" t="s">
        <v>28</v>
      </c>
      <c r="B49" s="150"/>
      <c r="C49" s="150"/>
      <c r="D49" s="150"/>
    </row>
    <row r="50" spans="1:4" ht="53.25" customHeight="1" x14ac:dyDescent="0.2">
      <c r="A50" s="150" t="s">
        <v>29</v>
      </c>
      <c r="B50" s="150"/>
      <c r="C50" s="150"/>
      <c r="D50" s="150"/>
    </row>
    <row r="51" spans="1:4" x14ac:dyDescent="0.2">
      <c r="A51" s="1"/>
      <c r="B51" s="1"/>
    </row>
  </sheetData>
  <mergeCells count="55">
    <mergeCell ref="D37:F37"/>
    <mergeCell ref="D38:F38"/>
    <mergeCell ref="D39:F39"/>
    <mergeCell ref="D40:F40"/>
    <mergeCell ref="A18:B18"/>
    <mergeCell ref="C18:F18"/>
    <mergeCell ref="D25:F26"/>
    <mergeCell ref="D27:F27"/>
    <mergeCell ref="D28:F28"/>
    <mergeCell ref="A9:F9"/>
    <mergeCell ref="A13:B13"/>
    <mergeCell ref="F14:F15"/>
    <mergeCell ref="A15:B15"/>
    <mergeCell ref="F16:F17"/>
    <mergeCell ref="A17:B17"/>
    <mergeCell ref="D1:F1"/>
    <mergeCell ref="D2:F2"/>
    <mergeCell ref="C3:D3"/>
    <mergeCell ref="A7:F7"/>
    <mergeCell ref="A8:F8"/>
    <mergeCell ref="D29:F29"/>
    <mergeCell ref="D30:F30"/>
    <mergeCell ref="D31:F31"/>
    <mergeCell ref="D32:F32"/>
    <mergeCell ref="B29:C29"/>
    <mergeCell ref="A22:D22"/>
    <mergeCell ref="A23:D23"/>
    <mergeCell ref="A25:A26"/>
    <mergeCell ref="B25:C26"/>
    <mergeCell ref="B27:C27"/>
    <mergeCell ref="B28:C28"/>
    <mergeCell ref="A42:D42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D33:F33"/>
    <mergeCell ref="D34:F34"/>
    <mergeCell ref="D35:F35"/>
    <mergeCell ref="D36:F36"/>
    <mergeCell ref="A49:D49"/>
    <mergeCell ref="A50:D50"/>
    <mergeCell ref="A43:D43"/>
    <mergeCell ref="A44:D44"/>
    <mergeCell ref="A45:D45"/>
    <mergeCell ref="A46:D46"/>
    <mergeCell ref="A47:D47"/>
    <mergeCell ref="A48:D48"/>
  </mergeCells>
  <hyperlinks>
    <hyperlink ref="A50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4"/>
  <sheetViews>
    <sheetView topLeftCell="A24" zoomScale="80" zoomScaleNormal="80" workbookViewId="0">
      <selection activeCell="G41" sqref="G41"/>
    </sheetView>
  </sheetViews>
  <sheetFormatPr defaultRowHeight="15" x14ac:dyDescent="0.25"/>
  <cols>
    <col min="1" max="1" width="19.85546875" style="40" customWidth="1"/>
    <col min="2" max="2" width="0.140625" style="40" customWidth="1"/>
    <col min="3" max="3" width="25.28515625" style="40" customWidth="1"/>
    <col min="4" max="4" width="13.85546875" style="40" customWidth="1"/>
    <col min="5" max="5" width="15.5703125" style="40" customWidth="1"/>
    <col min="6" max="7" width="8.85546875" style="40" customWidth="1"/>
    <col min="8" max="19" width="14.140625" style="40" customWidth="1"/>
    <col min="20" max="16384" width="9.140625" style="40"/>
  </cols>
  <sheetData>
    <row r="1" spans="1:19" x14ac:dyDescent="0.25">
      <c r="A1" s="159" t="s">
        <v>30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x14ac:dyDescent="0.25">
      <c r="A2" s="159" t="s">
        <v>31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x14ac:dyDescent="0.25">
      <c r="A3" s="41"/>
    </row>
    <row r="4" spans="1:19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85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6" t="s">
        <v>36</v>
      </c>
      <c r="I6" s="16" t="s">
        <v>45</v>
      </c>
      <c r="J6" s="16" t="s">
        <v>36</v>
      </c>
      <c r="K6" s="16" t="s">
        <v>45</v>
      </c>
      <c r="L6" s="186"/>
      <c r="M6" s="135"/>
      <c r="N6" s="121"/>
      <c r="O6" s="121"/>
      <c r="P6" s="121"/>
      <c r="Q6" s="121"/>
      <c r="R6" s="121"/>
      <c r="S6" s="121"/>
    </row>
    <row r="7" spans="1:19" x14ac:dyDescent="0.25">
      <c r="A7" s="121">
        <v>1</v>
      </c>
      <c r="B7" s="121"/>
      <c r="C7" s="16">
        <v>2</v>
      </c>
      <c r="D7" s="88">
        <v>3</v>
      </c>
      <c r="E7" s="88">
        <v>4</v>
      </c>
      <c r="F7" s="88">
        <v>5</v>
      </c>
      <c r="G7" s="88">
        <v>6</v>
      </c>
      <c r="H7" s="88">
        <v>7</v>
      </c>
      <c r="I7" s="88">
        <v>8</v>
      </c>
      <c r="J7" s="88">
        <v>9</v>
      </c>
      <c r="K7" s="88">
        <v>10</v>
      </c>
      <c r="L7" s="88">
        <v>11</v>
      </c>
      <c r="M7" s="88">
        <v>12</v>
      </c>
      <c r="N7" s="88">
        <v>13</v>
      </c>
      <c r="O7" s="88">
        <v>14</v>
      </c>
      <c r="P7" s="88">
        <v>15</v>
      </c>
      <c r="Q7" s="88">
        <v>15</v>
      </c>
      <c r="R7" s="88">
        <v>15</v>
      </c>
      <c r="S7" s="16">
        <v>15</v>
      </c>
    </row>
    <row r="8" spans="1:19" ht="45" customHeight="1" x14ac:dyDescent="0.25">
      <c r="A8" s="130" t="s">
        <v>68</v>
      </c>
      <c r="B8" s="131"/>
      <c r="C8" s="132"/>
      <c r="D8" s="92"/>
      <c r="E8" s="16" t="s">
        <v>108</v>
      </c>
      <c r="F8" s="16"/>
      <c r="G8" s="88"/>
      <c r="H8" s="16">
        <v>100</v>
      </c>
      <c r="I8" s="16">
        <v>100</v>
      </c>
      <c r="J8" s="16">
        <v>100</v>
      </c>
      <c r="K8" s="16">
        <v>100</v>
      </c>
      <c r="L8" s="16">
        <v>100</v>
      </c>
      <c r="M8" s="88"/>
      <c r="N8" s="16" t="s">
        <v>38</v>
      </c>
      <c r="O8" s="16" t="s">
        <v>38</v>
      </c>
      <c r="P8" s="19">
        <f>P9+P18+P24+P30+P33+P42+P39</f>
        <v>317700</v>
      </c>
      <c r="Q8" s="19"/>
      <c r="R8" s="19">
        <f t="shared" ref="R8:S8" si="0">R9+R18+R24+R30+R33+R42+R39</f>
        <v>317700</v>
      </c>
      <c r="S8" s="19">
        <f t="shared" si="0"/>
        <v>317700</v>
      </c>
    </row>
    <row r="9" spans="1:19" ht="35.25" customHeight="1" x14ac:dyDescent="0.25">
      <c r="A9" s="121" t="s">
        <v>152</v>
      </c>
      <c r="B9" s="130" t="s">
        <v>37</v>
      </c>
      <c r="C9" s="132"/>
      <c r="D9" s="92"/>
      <c r="E9" s="16" t="s">
        <v>38</v>
      </c>
      <c r="F9" s="16"/>
      <c r="G9" s="88"/>
      <c r="H9" s="16">
        <f>H11</f>
        <v>100</v>
      </c>
      <c r="I9" s="16">
        <f>I11</f>
        <v>100</v>
      </c>
      <c r="J9" s="19">
        <f>J11</f>
        <v>100</v>
      </c>
      <c r="K9" s="19">
        <f>K11</f>
        <v>100</v>
      </c>
      <c r="L9" s="19">
        <f>L11</f>
        <v>100</v>
      </c>
      <c r="M9" s="88" t="s">
        <v>38</v>
      </c>
      <c r="N9" s="16"/>
      <c r="O9" s="16"/>
      <c r="P9" s="19">
        <f>P11</f>
        <v>12369</v>
      </c>
      <c r="Q9" s="16" t="s">
        <v>38</v>
      </c>
      <c r="R9" s="19">
        <f>R11</f>
        <v>12369</v>
      </c>
      <c r="S9" s="19">
        <f>S11</f>
        <v>12369</v>
      </c>
    </row>
    <row r="10" spans="1:19" ht="19.5" customHeight="1" x14ac:dyDescent="0.25">
      <c r="A10" s="121"/>
      <c r="B10" s="121" t="s">
        <v>39</v>
      </c>
      <c r="C10" s="121"/>
      <c r="D10" s="88"/>
      <c r="E10" s="16"/>
      <c r="F10" s="16"/>
      <c r="G10" s="88"/>
      <c r="H10" s="16" t="s">
        <v>38</v>
      </c>
      <c r="I10" s="16"/>
      <c r="J10" s="16" t="s">
        <v>38</v>
      </c>
      <c r="K10" s="16"/>
      <c r="L10" s="16"/>
      <c r="M10" s="88" t="s">
        <v>38</v>
      </c>
      <c r="N10" s="16"/>
      <c r="O10" s="16"/>
      <c r="P10" s="16" t="s">
        <v>38</v>
      </c>
      <c r="Q10" s="16" t="s">
        <v>38</v>
      </c>
      <c r="R10" s="16" t="s">
        <v>38</v>
      </c>
      <c r="S10" s="16" t="s">
        <v>38</v>
      </c>
    </row>
    <row r="11" spans="1:19" ht="101.25" customHeight="1" x14ac:dyDescent="0.25">
      <c r="A11" s="121"/>
      <c r="B11" s="121" t="s">
        <v>167</v>
      </c>
      <c r="C11" s="121"/>
      <c r="D11" s="88"/>
      <c r="E11" s="16" t="s">
        <v>84</v>
      </c>
      <c r="F11" s="16" t="s">
        <v>99</v>
      </c>
      <c r="G11" s="78">
        <v>744</v>
      </c>
      <c r="H11" s="16">
        <v>100</v>
      </c>
      <c r="I11" s="16">
        <f>H11</f>
        <v>100</v>
      </c>
      <c r="J11" s="19">
        <v>100</v>
      </c>
      <c r="K11" s="19">
        <f>J11</f>
        <v>100</v>
      </c>
      <c r="L11" s="19">
        <f>K11</f>
        <v>100</v>
      </c>
      <c r="M11" s="19"/>
      <c r="N11" s="16" t="s">
        <v>100</v>
      </c>
      <c r="O11" s="16" t="s">
        <v>100</v>
      </c>
      <c r="P11" s="19">
        <v>12369</v>
      </c>
      <c r="Q11" s="19"/>
      <c r="R11" s="19">
        <v>12369</v>
      </c>
      <c r="S11" s="19">
        <v>12369</v>
      </c>
    </row>
    <row r="12" spans="1:19" ht="38.25" hidden="1" customHeight="1" x14ac:dyDescent="0.25">
      <c r="A12" s="121" t="s">
        <v>153</v>
      </c>
      <c r="B12" s="130" t="s">
        <v>37</v>
      </c>
      <c r="C12" s="132"/>
      <c r="D12" s="92"/>
      <c r="E12" s="16" t="s">
        <v>38</v>
      </c>
      <c r="F12" s="16"/>
      <c r="G12" s="88"/>
      <c r="H12" s="16"/>
      <c r="I12" s="16"/>
      <c r="J12" s="19"/>
      <c r="K12" s="16"/>
      <c r="L12" s="16"/>
      <c r="M12" s="88"/>
      <c r="N12" s="16"/>
      <c r="O12" s="16"/>
      <c r="P12" s="19"/>
      <c r="Q12" s="19" t="s">
        <v>38</v>
      </c>
      <c r="R12" s="19"/>
      <c r="S12" s="19"/>
    </row>
    <row r="13" spans="1:19" hidden="1" x14ac:dyDescent="0.25">
      <c r="A13" s="121"/>
      <c r="B13" s="121" t="s">
        <v>39</v>
      </c>
      <c r="C13" s="121"/>
      <c r="D13" s="88"/>
      <c r="E13" s="16"/>
      <c r="F13" s="16"/>
      <c r="G13" s="88"/>
      <c r="H13" s="16" t="s">
        <v>38</v>
      </c>
      <c r="I13" s="16"/>
      <c r="J13" s="19" t="s">
        <v>38</v>
      </c>
      <c r="K13" s="16"/>
      <c r="L13" s="16"/>
      <c r="M13" s="88"/>
      <c r="N13" s="16"/>
      <c r="O13" s="16"/>
      <c r="P13" s="19" t="s">
        <v>38</v>
      </c>
      <c r="Q13" s="19" t="s">
        <v>38</v>
      </c>
      <c r="R13" s="19" t="s">
        <v>38</v>
      </c>
      <c r="S13" s="19" t="s">
        <v>38</v>
      </c>
    </row>
    <row r="14" spans="1:19" ht="15" hidden="1" customHeight="1" x14ac:dyDescent="0.25">
      <c r="A14" s="121"/>
      <c r="B14" s="121"/>
      <c r="C14" s="121"/>
      <c r="D14" s="88"/>
      <c r="E14" s="16"/>
      <c r="F14" s="16"/>
      <c r="G14" s="88"/>
      <c r="H14" s="16"/>
      <c r="I14" s="16"/>
      <c r="J14" s="19"/>
      <c r="K14" s="16"/>
      <c r="L14" s="16"/>
      <c r="M14" s="88"/>
      <c r="N14" s="16"/>
      <c r="O14" s="16"/>
      <c r="P14" s="19"/>
      <c r="Q14" s="19"/>
      <c r="R14" s="19"/>
      <c r="S14" s="19"/>
    </row>
    <row r="15" spans="1:19" ht="34.5" hidden="1" customHeight="1" x14ac:dyDescent="0.25">
      <c r="A15" s="121" t="s">
        <v>154</v>
      </c>
      <c r="B15" s="130" t="s">
        <v>37</v>
      </c>
      <c r="C15" s="132"/>
      <c r="D15" s="92"/>
      <c r="E15" s="16" t="s">
        <v>38</v>
      </c>
      <c r="F15" s="16"/>
      <c r="G15" s="88"/>
      <c r="H15" s="16"/>
      <c r="I15" s="16"/>
      <c r="J15" s="19"/>
      <c r="K15" s="16"/>
      <c r="L15" s="16"/>
      <c r="M15" s="88"/>
      <c r="N15" s="16"/>
      <c r="O15" s="16"/>
      <c r="P15" s="19"/>
      <c r="Q15" s="19" t="s">
        <v>38</v>
      </c>
      <c r="R15" s="19"/>
      <c r="S15" s="19"/>
    </row>
    <row r="16" spans="1:19" ht="19.5" hidden="1" customHeight="1" x14ac:dyDescent="0.25">
      <c r="A16" s="121"/>
      <c r="B16" s="121" t="s">
        <v>39</v>
      </c>
      <c r="C16" s="121"/>
      <c r="D16" s="88"/>
      <c r="E16" s="16"/>
      <c r="F16" s="16"/>
      <c r="G16" s="88"/>
      <c r="H16" s="16" t="s">
        <v>38</v>
      </c>
      <c r="I16" s="16"/>
      <c r="J16" s="19" t="s">
        <v>38</v>
      </c>
      <c r="K16" s="16"/>
      <c r="L16" s="16"/>
      <c r="M16" s="88"/>
      <c r="N16" s="16"/>
      <c r="O16" s="16"/>
      <c r="P16" s="19" t="s">
        <v>38</v>
      </c>
      <c r="Q16" s="19" t="s">
        <v>38</v>
      </c>
      <c r="R16" s="19" t="s">
        <v>38</v>
      </c>
      <c r="S16" s="19" t="s">
        <v>38</v>
      </c>
    </row>
    <row r="17" spans="1:19" ht="15" hidden="1" customHeight="1" x14ac:dyDescent="0.25">
      <c r="A17" s="121"/>
      <c r="B17" s="121"/>
      <c r="C17" s="121"/>
      <c r="D17" s="88"/>
      <c r="E17" s="16"/>
      <c r="F17" s="16"/>
      <c r="G17" s="88"/>
      <c r="H17" s="16"/>
      <c r="I17" s="16"/>
      <c r="J17" s="19"/>
      <c r="K17" s="16"/>
      <c r="L17" s="16"/>
      <c r="M17" s="88"/>
      <c r="N17" s="16"/>
      <c r="O17" s="16"/>
      <c r="P17" s="19"/>
      <c r="Q17" s="19"/>
      <c r="R17" s="19"/>
      <c r="S17" s="19"/>
    </row>
    <row r="18" spans="1:19" ht="38.25" customHeight="1" x14ac:dyDescent="0.25">
      <c r="A18" s="121" t="s">
        <v>139</v>
      </c>
      <c r="B18" s="121" t="s">
        <v>37</v>
      </c>
      <c r="C18" s="121"/>
      <c r="D18" s="88"/>
      <c r="E18" s="16" t="s">
        <v>38</v>
      </c>
      <c r="F18" s="16"/>
      <c r="G18" s="88"/>
      <c r="H18" s="16">
        <f>H20</f>
        <v>100</v>
      </c>
      <c r="I18" s="16">
        <f>I20</f>
        <v>100</v>
      </c>
      <c r="J18" s="19">
        <f>J20</f>
        <v>100</v>
      </c>
      <c r="K18" s="19">
        <f>K20</f>
        <v>100</v>
      </c>
      <c r="L18" s="19">
        <f>L20</f>
        <v>100</v>
      </c>
      <c r="M18" s="88" t="s">
        <v>38</v>
      </c>
      <c r="N18" s="16"/>
      <c r="O18" s="16"/>
      <c r="P18" s="19">
        <f>P20</f>
        <v>12369</v>
      </c>
      <c r="Q18" s="19" t="s">
        <v>38</v>
      </c>
      <c r="R18" s="19">
        <f>R20</f>
        <v>12369</v>
      </c>
      <c r="S18" s="19">
        <f>S20</f>
        <v>12369</v>
      </c>
    </row>
    <row r="19" spans="1:19" x14ac:dyDescent="0.25">
      <c r="A19" s="121"/>
      <c r="B19" s="121" t="s">
        <v>39</v>
      </c>
      <c r="C19" s="121"/>
      <c r="D19" s="88"/>
      <c r="E19" s="16"/>
      <c r="F19" s="16"/>
      <c r="G19" s="88"/>
      <c r="H19" s="16" t="s">
        <v>38</v>
      </c>
      <c r="I19" s="16"/>
      <c r="J19" s="16" t="s">
        <v>38</v>
      </c>
      <c r="K19" s="16"/>
      <c r="L19" s="16"/>
      <c r="M19" s="88" t="s">
        <v>38</v>
      </c>
      <c r="N19" s="16"/>
      <c r="O19" s="16"/>
      <c r="P19" s="19" t="s">
        <v>38</v>
      </c>
      <c r="Q19" s="19" t="s">
        <v>38</v>
      </c>
      <c r="R19" s="19" t="s">
        <v>38</v>
      </c>
      <c r="S19" s="19" t="s">
        <v>38</v>
      </c>
    </row>
    <row r="20" spans="1:19" ht="91.5" customHeight="1" x14ac:dyDescent="0.25">
      <c r="A20" s="121"/>
      <c r="B20" s="121" t="s">
        <v>167</v>
      </c>
      <c r="C20" s="121"/>
      <c r="D20" s="88"/>
      <c r="E20" s="16" t="s">
        <v>84</v>
      </c>
      <c r="F20" s="16" t="s">
        <v>99</v>
      </c>
      <c r="G20" s="78">
        <v>744</v>
      </c>
      <c r="H20" s="16">
        <v>100</v>
      </c>
      <c r="I20" s="16">
        <f>H20</f>
        <v>100</v>
      </c>
      <c r="J20" s="19">
        <v>100</v>
      </c>
      <c r="K20" s="19">
        <f>J20</f>
        <v>100</v>
      </c>
      <c r="L20" s="19">
        <f>K20</f>
        <v>100</v>
      </c>
      <c r="M20" s="19"/>
      <c r="N20" s="16" t="s">
        <v>100</v>
      </c>
      <c r="O20" s="16" t="s">
        <v>100</v>
      </c>
      <c r="P20" s="19">
        <v>12369</v>
      </c>
      <c r="Q20" s="19"/>
      <c r="R20" s="19">
        <v>12369</v>
      </c>
      <c r="S20" s="19">
        <v>12369</v>
      </c>
    </row>
    <row r="21" spans="1:19" ht="34.5" hidden="1" customHeight="1" x14ac:dyDescent="0.25">
      <c r="A21" s="121" t="s">
        <v>138</v>
      </c>
      <c r="B21" s="130" t="s">
        <v>37</v>
      </c>
      <c r="C21" s="132"/>
      <c r="D21" s="92"/>
      <c r="E21" s="16" t="s">
        <v>38</v>
      </c>
      <c r="F21" s="16"/>
      <c r="G21" s="88"/>
      <c r="H21" s="16"/>
      <c r="I21" s="16"/>
      <c r="J21" s="19"/>
      <c r="K21" s="16"/>
      <c r="L21" s="16"/>
      <c r="M21" s="88"/>
      <c r="N21" s="16"/>
      <c r="O21" s="16"/>
      <c r="P21" s="19"/>
      <c r="Q21" s="19" t="s">
        <v>38</v>
      </c>
      <c r="R21" s="19"/>
      <c r="S21" s="19"/>
    </row>
    <row r="22" spans="1:19" ht="18" hidden="1" customHeight="1" x14ac:dyDescent="0.25">
      <c r="A22" s="121"/>
      <c r="B22" s="121" t="s">
        <v>39</v>
      </c>
      <c r="C22" s="121"/>
      <c r="D22" s="88"/>
      <c r="E22" s="16"/>
      <c r="F22" s="16"/>
      <c r="G22" s="88"/>
      <c r="H22" s="16" t="s">
        <v>38</v>
      </c>
      <c r="I22" s="16"/>
      <c r="J22" s="19" t="s">
        <v>38</v>
      </c>
      <c r="K22" s="16"/>
      <c r="L22" s="16"/>
      <c r="M22" s="88"/>
      <c r="N22" s="16"/>
      <c r="O22" s="16"/>
      <c r="P22" s="19" t="s">
        <v>38</v>
      </c>
      <c r="Q22" s="19" t="s">
        <v>38</v>
      </c>
      <c r="R22" s="19" t="s">
        <v>38</v>
      </c>
      <c r="S22" s="19" t="s">
        <v>38</v>
      </c>
    </row>
    <row r="23" spans="1:19" ht="15" hidden="1" customHeight="1" x14ac:dyDescent="0.25">
      <c r="A23" s="121"/>
      <c r="B23" s="121"/>
      <c r="C23" s="121"/>
      <c r="D23" s="88"/>
      <c r="E23" s="16"/>
      <c r="F23" s="16"/>
      <c r="G23" s="88"/>
      <c r="H23" s="16"/>
      <c r="I23" s="16"/>
      <c r="J23" s="19"/>
      <c r="K23" s="16"/>
      <c r="L23" s="16"/>
      <c r="M23" s="88"/>
      <c r="N23" s="16"/>
      <c r="O23" s="16"/>
      <c r="P23" s="19"/>
      <c r="Q23" s="19"/>
      <c r="R23" s="19"/>
      <c r="S23" s="19"/>
    </row>
    <row r="24" spans="1:19" ht="35.25" customHeight="1" x14ac:dyDescent="0.25">
      <c r="A24" s="121" t="s">
        <v>143</v>
      </c>
      <c r="B24" s="130" t="s">
        <v>37</v>
      </c>
      <c r="C24" s="132"/>
      <c r="D24" s="92"/>
      <c r="E24" s="16" t="s">
        <v>38</v>
      </c>
      <c r="F24" s="16"/>
      <c r="G24" s="88"/>
      <c r="H24" s="16">
        <f>H26</f>
        <v>100</v>
      </c>
      <c r="I24" s="16">
        <f>I26</f>
        <v>100</v>
      </c>
      <c r="J24" s="19">
        <f>J26</f>
        <v>100</v>
      </c>
      <c r="K24" s="19">
        <f>K26</f>
        <v>100</v>
      </c>
      <c r="L24" s="19">
        <f>L26</f>
        <v>100</v>
      </c>
      <c r="M24" s="88" t="s">
        <v>38</v>
      </c>
      <c r="N24" s="16"/>
      <c r="O24" s="16"/>
      <c r="P24" s="19">
        <f>P26</f>
        <v>12369</v>
      </c>
      <c r="Q24" s="16" t="s">
        <v>38</v>
      </c>
      <c r="R24" s="19">
        <f>R26</f>
        <v>12369</v>
      </c>
      <c r="S24" s="19">
        <f>S26</f>
        <v>12369</v>
      </c>
    </row>
    <row r="25" spans="1:19" ht="15" customHeight="1" x14ac:dyDescent="0.25">
      <c r="A25" s="121"/>
      <c r="B25" s="121" t="s">
        <v>39</v>
      </c>
      <c r="C25" s="121"/>
      <c r="D25" s="88"/>
      <c r="E25" s="16"/>
      <c r="F25" s="16"/>
      <c r="G25" s="88"/>
      <c r="H25" s="16" t="s">
        <v>38</v>
      </c>
      <c r="I25" s="16"/>
      <c r="J25" s="16" t="s">
        <v>38</v>
      </c>
      <c r="K25" s="16"/>
      <c r="L25" s="16"/>
      <c r="M25" s="88" t="s">
        <v>38</v>
      </c>
      <c r="N25" s="16"/>
      <c r="O25" s="16"/>
      <c r="P25" s="19" t="s">
        <v>38</v>
      </c>
      <c r="Q25" s="19" t="s">
        <v>38</v>
      </c>
      <c r="R25" s="19" t="s">
        <v>38</v>
      </c>
      <c r="S25" s="19" t="s">
        <v>38</v>
      </c>
    </row>
    <row r="26" spans="1:19" ht="78" customHeight="1" x14ac:dyDescent="0.25">
      <c r="A26" s="121"/>
      <c r="B26" s="121" t="s">
        <v>167</v>
      </c>
      <c r="C26" s="121"/>
      <c r="D26" s="88"/>
      <c r="E26" s="16" t="s">
        <v>84</v>
      </c>
      <c r="F26" s="16" t="s">
        <v>99</v>
      </c>
      <c r="G26" s="78">
        <v>744</v>
      </c>
      <c r="H26" s="16">
        <v>100</v>
      </c>
      <c r="I26" s="16">
        <f>H26</f>
        <v>100</v>
      </c>
      <c r="J26" s="19">
        <v>100</v>
      </c>
      <c r="K26" s="19">
        <f>J26</f>
        <v>100</v>
      </c>
      <c r="L26" s="19">
        <f>K26</f>
        <v>100</v>
      </c>
      <c r="M26" s="19"/>
      <c r="N26" s="16" t="s">
        <v>100</v>
      </c>
      <c r="O26" s="16" t="s">
        <v>100</v>
      </c>
      <c r="P26" s="19">
        <v>12369</v>
      </c>
      <c r="Q26" s="19"/>
      <c r="R26" s="19">
        <v>12369</v>
      </c>
      <c r="S26" s="19">
        <v>12369</v>
      </c>
    </row>
    <row r="27" spans="1:19" ht="36.75" hidden="1" customHeight="1" x14ac:dyDescent="0.25">
      <c r="A27" s="121" t="s">
        <v>155</v>
      </c>
      <c r="B27" s="130" t="s">
        <v>37</v>
      </c>
      <c r="C27" s="132"/>
      <c r="D27" s="92"/>
      <c r="E27" s="16" t="s">
        <v>38</v>
      </c>
      <c r="F27" s="16"/>
      <c r="G27" s="88"/>
      <c r="H27" s="16"/>
      <c r="I27" s="16"/>
      <c r="J27" s="19"/>
      <c r="K27" s="16"/>
      <c r="L27" s="16"/>
      <c r="M27" s="88"/>
      <c r="N27" s="16"/>
      <c r="O27" s="16"/>
      <c r="P27" s="19"/>
      <c r="Q27" s="19" t="s">
        <v>38</v>
      </c>
      <c r="R27" s="19"/>
      <c r="S27" s="19"/>
    </row>
    <row r="28" spans="1:19" ht="18.75" hidden="1" customHeight="1" x14ac:dyDescent="0.25">
      <c r="A28" s="121"/>
      <c r="B28" s="121" t="s">
        <v>39</v>
      </c>
      <c r="C28" s="121"/>
      <c r="D28" s="88"/>
      <c r="E28" s="16"/>
      <c r="F28" s="16"/>
      <c r="G28" s="88"/>
      <c r="H28" s="16" t="s">
        <v>38</v>
      </c>
      <c r="I28" s="16"/>
      <c r="J28" s="19" t="s">
        <v>38</v>
      </c>
      <c r="K28" s="16"/>
      <c r="L28" s="16"/>
      <c r="M28" s="88"/>
      <c r="N28" s="16"/>
      <c r="O28" s="16"/>
      <c r="P28" s="19" t="s">
        <v>38</v>
      </c>
      <c r="Q28" s="19" t="s">
        <v>38</v>
      </c>
      <c r="R28" s="19" t="s">
        <v>38</v>
      </c>
      <c r="S28" s="19" t="s">
        <v>38</v>
      </c>
    </row>
    <row r="29" spans="1:19" ht="15" hidden="1" customHeight="1" x14ac:dyDescent="0.25">
      <c r="A29" s="121"/>
      <c r="B29" s="121"/>
      <c r="C29" s="121"/>
      <c r="D29" s="88"/>
      <c r="E29" s="16"/>
      <c r="F29" s="16"/>
      <c r="G29" s="88"/>
      <c r="H29" s="16"/>
      <c r="I29" s="16"/>
      <c r="J29" s="19"/>
      <c r="K29" s="16"/>
      <c r="L29" s="16"/>
      <c r="M29" s="88"/>
      <c r="N29" s="16"/>
      <c r="O29" s="16"/>
      <c r="P29" s="19"/>
      <c r="Q29" s="19"/>
      <c r="R29" s="19"/>
      <c r="S29" s="19"/>
    </row>
    <row r="30" spans="1:19" ht="33.75" customHeight="1" x14ac:dyDescent="0.25">
      <c r="A30" s="121" t="s">
        <v>144</v>
      </c>
      <c r="B30" s="130" t="s">
        <v>37</v>
      </c>
      <c r="C30" s="132"/>
      <c r="D30" s="92"/>
      <c r="E30" s="16" t="s">
        <v>38</v>
      </c>
      <c r="F30" s="16"/>
      <c r="G30" s="88"/>
      <c r="H30" s="16">
        <f>H32</f>
        <v>100</v>
      </c>
      <c r="I30" s="16">
        <f>I32</f>
        <v>100</v>
      </c>
      <c r="J30" s="19">
        <f>J32</f>
        <v>100</v>
      </c>
      <c r="K30" s="19">
        <f>K32</f>
        <v>100</v>
      </c>
      <c r="L30" s="19">
        <f>L32</f>
        <v>100</v>
      </c>
      <c r="M30" s="88" t="s">
        <v>38</v>
      </c>
      <c r="N30" s="16"/>
      <c r="O30" s="16"/>
      <c r="P30" s="19">
        <f>P32</f>
        <v>12369</v>
      </c>
      <c r="Q30" s="16" t="s">
        <v>38</v>
      </c>
      <c r="R30" s="19">
        <f>R32</f>
        <v>12369</v>
      </c>
      <c r="S30" s="19">
        <f>S32</f>
        <v>12369</v>
      </c>
    </row>
    <row r="31" spans="1:19" ht="18" customHeight="1" x14ac:dyDescent="0.25">
      <c r="A31" s="121"/>
      <c r="B31" s="121" t="s">
        <v>39</v>
      </c>
      <c r="C31" s="121"/>
      <c r="D31" s="88"/>
      <c r="E31" s="16"/>
      <c r="F31" s="16"/>
      <c r="G31" s="88"/>
      <c r="H31" s="16" t="s">
        <v>38</v>
      </c>
      <c r="I31" s="16"/>
      <c r="J31" s="16" t="s">
        <v>38</v>
      </c>
      <c r="K31" s="16"/>
      <c r="L31" s="16"/>
      <c r="M31" s="88" t="s">
        <v>38</v>
      </c>
      <c r="N31" s="16"/>
      <c r="O31" s="16"/>
      <c r="P31" s="19" t="s">
        <v>38</v>
      </c>
      <c r="Q31" s="19" t="s">
        <v>38</v>
      </c>
      <c r="R31" s="19" t="s">
        <v>38</v>
      </c>
      <c r="S31" s="19" t="s">
        <v>38</v>
      </c>
    </row>
    <row r="32" spans="1:19" ht="76.5" customHeight="1" x14ac:dyDescent="0.25">
      <c r="A32" s="121"/>
      <c r="B32" s="121" t="s">
        <v>167</v>
      </c>
      <c r="C32" s="121"/>
      <c r="D32" s="88"/>
      <c r="E32" s="16" t="s">
        <v>84</v>
      </c>
      <c r="F32" s="16" t="s">
        <v>99</v>
      </c>
      <c r="G32" s="78">
        <v>744</v>
      </c>
      <c r="H32" s="16">
        <v>100</v>
      </c>
      <c r="I32" s="16">
        <f>H32</f>
        <v>100</v>
      </c>
      <c r="J32" s="19">
        <v>100</v>
      </c>
      <c r="K32" s="19">
        <f>J32</f>
        <v>100</v>
      </c>
      <c r="L32" s="19">
        <f>K32</f>
        <v>100</v>
      </c>
      <c r="M32" s="19"/>
      <c r="N32" s="16" t="s">
        <v>100</v>
      </c>
      <c r="O32" s="16" t="s">
        <v>100</v>
      </c>
      <c r="P32" s="19">
        <v>12369</v>
      </c>
      <c r="Q32" s="19"/>
      <c r="R32" s="19">
        <v>12369</v>
      </c>
      <c r="S32" s="19">
        <v>12369</v>
      </c>
    </row>
    <row r="33" spans="1:19" ht="31.5" customHeight="1" x14ac:dyDescent="0.25">
      <c r="A33" s="121" t="s">
        <v>136</v>
      </c>
      <c r="B33" s="130" t="s">
        <v>37</v>
      </c>
      <c r="C33" s="132"/>
      <c r="D33" s="92"/>
      <c r="E33" s="16" t="s">
        <v>38</v>
      </c>
      <c r="F33" s="16"/>
      <c r="G33" s="88"/>
      <c r="H33" s="16">
        <f>H35</f>
        <v>100</v>
      </c>
      <c r="I33" s="16">
        <f>I35</f>
        <v>100</v>
      </c>
      <c r="J33" s="19">
        <f>J35</f>
        <v>100</v>
      </c>
      <c r="K33" s="19">
        <f>K35</f>
        <v>100</v>
      </c>
      <c r="L33" s="19">
        <f>L35</f>
        <v>100</v>
      </c>
      <c r="M33" s="88" t="s">
        <v>38</v>
      </c>
      <c r="N33" s="16"/>
      <c r="O33" s="16"/>
      <c r="P33" s="19">
        <f>P35</f>
        <v>12369</v>
      </c>
      <c r="Q33" s="16" t="s">
        <v>38</v>
      </c>
      <c r="R33" s="19">
        <f>R35</f>
        <v>12369</v>
      </c>
      <c r="S33" s="19">
        <f>S35</f>
        <v>12369</v>
      </c>
    </row>
    <row r="34" spans="1:19" ht="18.75" customHeight="1" x14ac:dyDescent="0.25">
      <c r="A34" s="121"/>
      <c r="B34" s="121" t="s">
        <v>39</v>
      </c>
      <c r="C34" s="121"/>
      <c r="D34" s="88"/>
      <c r="E34" s="16"/>
      <c r="F34" s="16"/>
      <c r="G34" s="88"/>
      <c r="H34" s="16" t="s">
        <v>38</v>
      </c>
      <c r="I34" s="16"/>
      <c r="J34" s="16" t="s">
        <v>38</v>
      </c>
      <c r="K34" s="16"/>
      <c r="L34" s="16"/>
      <c r="M34" s="88" t="s">
        <v>38</v>
      </c>
      <c r="N34" s="16"/>
      <c r="O34" s="16"/>
      <c r="P34" s="19" t="s">
        <v>38</v>
      </c>
      <c r="Q34" s="19" t="s">
        <v>38</v>
      </c>
      <c r="R34" s="19" t="s">
        <v>38</v>
      </c>
      <c r="S34" s="19" t="s">
        <v>38</v>
      </c>
    </row>
    <row r="35" spans="1:19" ht="78" customHeight="1" x14ac:dyDescent="0.25">
      <c r="A35" s="121"/>
      <c r="B35" s="121" t="s">
        <v>167</v>
      </c>
      <c r="C35" s="121"/>
      <c r="D35" s="88"/>
      <c r="E35" s="16" t="s">
        <v>84</v>
      </c>
      <c r="F35" s="16" t="s">
        <v>99</v>
      </c>
      <c r="G35" s="78">
        <v>744</v>
      </c>
      <c r="H35" s="16">
        <v>100</v>
      </c>
      <c r="I35" s="16">
        <f>H35</f>
        <v>100</v>
      </c>
      <c r="J35" s="19">
        <v>100</v>
      </c>
      <c r="K35" s="19">
        <f>J35</f>
        <v>100</v>
      </c>
      <c r="L35" s="19">
        <f>K35</f>
        <v>100</v>
      </c>
      <c r="M35" s="19"/>
      <c r="N35" s="16" t="s">
        <v>100</v>
      </c>
      <c r="O35" s="16" t="s">
        <v>100</v>
      </c>
      <c r="P35" s="19">
        <v>12369</v>
      </c>
      <c r="Q35" s="19"/>
      <c r="R35" s="19">
        <v>12369</v>
      </c>
      <c r="S35" s="19">
        <v>12369</v>
      </c>
    </row>
    <row r="36" spans="1:19" ht="37.5" hidden="1" customHeight="1" x14ac:dyDescent="0.25">
      <c r="A36" s="121" t="s">
        <v>151</v>
      </c>
      <c r="B36" s="130" t="s">
        <v>37</v>
      </c>
      <c r="C36" s="132"/>
      <c r="D36" s="92"/>
      <c r="E36" s="16" t="s">
        <v>38</v>
      </c>
      <c r="F36" s="16"/>
      <c r="G36" s="88"/>
      <c r="H36" s="16"/>
      <c r="I36" s="16"/>
      <c r="J36" s="19"/>
      <c r="K36" s="16"/>
      <c r="L36" s="16"/>
      <c r="M36" s="88"/>
      <c r="N36" s="16"/>
      <c r="O36" s="16"/>
      <c r="P36" s="19"/>
      <c r="Q36" s="19" t="s">
        <v>38</v>
      </c>
      <c r="R36" s="19"/>
      <c r="S36" s="19"/>
    </row>
    <row r="37" spans="1:19" ht="18" hidden="1" customHeight="1" x14ac:dyDescent="0.25">
      <c r="A37" s="121"/>
      <c r="B37" s="121" t="s">
        <v>39</v>
      </c>
      <c r="C37" s="121"/>
      <c r="D37" s="88"/>
      <c r="E37" s="16"/>
      <c r="F37" s="16"/>
      <c r="G37" s="88"/>
      <c r="H37" s="16" t="s">
        <v>38</v>
      </c>
      <c r="I37" s="16"/>
      <c r="J37" s="19" t="s">
        <v>38</v>
      </c>
      <c r="K37" s="16"/>
      <c r="L37" s="16"/>
      <c r="M37" s="88"/>
      <c r="N37" s="16"/>
      <c r="O37" s="16"/>
      <c r="P37" s="19" t="s">
        <v>38</v>
      </c>
      <c r="Q37" s="19" t="s">
        <v>38</v>
      </c>
      <c r="R37" s="19" t="s">
        <v>38</v>
      </c>
      <c r="S37" s="19" t="s">
        <v>38</v>
      </c>
    </row>
    <row r="38" spans="1:19" ht="15" hidden="1" customHeight="1" x14ac:dyDescent="0.25">
      <c r="A38" s="121"/>
      <c r="B38" s="121"/>
      <c r="C38" s="121"/>
      <c r="D38" s="88"/>
      <c r="E38" s="16"/>
      <c r="F38" s="16"/>
      <c r="G38" s="88"/>
      <c r="H38" s="16"/>
      <c r="I38" s="16"/>
      <c r="J38" s="19"/>
      <c r="K38" s="16"/>
      <c r="L38" s="16"/>
      <c r="M38" s="88"/>
      <c r="N38" s="16"/>
      <c r="O38" s="16"/>
      <c r="P38" s="19"/>
      <c r="Q38" s="19"/>
      <c r="R38" s="19"/>
      <c r="S38" s="19"/>
    </row>
    <row r="39" spans="1:19" x14ac:dyDescent="0.25">
      <c r="A39" s="121" t="s">
        <v>98</v>
      </c>
      <c r="B39" s="130" t="s">
        <v>37</v>
      </c>
      <c r="C39" s="132"/>
      <c r="D39" s="92"/>
      <c r="E39" s="16" t="s">
        <v>38</v>
      </c>
      <c r="F39" s="16"/>
      <c r="G39" s="88"/>
      <c r="H39" s="16">
        <f>H41</f>
        <v>100</v>
      </c>
      <c r="I39" s="16">
        <f>I41</f>
        <v>100</v>
      </c>
      <c r="J39" s="19">
        <f>J41</f>
        <v>100</v>
      </c>
      <c r="K39" s="19">
        <f>K41</f>
        <v>100</v>
      </c>
      <c r="L39" s="19">
        <f>L41</f>
        <v>100</v>
      </c>
      <c r="M39" s="88" t="s">
        <v>38</v>
      </c>
      <c r="N39" s="16"/>
      <c r="O39" s="16"/>
      <c r="P39" s="19">
        <f>P41</f>
        <v>52080</v>
      </c>
      <c r="Q39" s="16" t="s">
        <v>38</v>
      </c>
      <c r="R39" s="19">
        <f>R41</f>
        <v>52080</v>
      </c>
      <c r="S39" s="19">
        <f>S41</f>
        <v>52080</v>
      </c>
    </row>
    <row r="40" spans="1:19" x14ac:dyDescent="0.25">
      <c r="A40" s="121"/>
      <c r="B40" s="121" t="s">
        <v>39</v>
      </c>
      <c r="C40" s="121"/>
      <c r="D40" s="88"/>
      <c r="E40" s="16"/>
      <c r="F40" s="16"/>
      <c r="G40" s="88"/>
      <c r="H40" s="16" t="s">
        <v>38</v>
      </c>
      <c r="I40" s="16"/>
      <c r="J40" s="16" t="s">
        <v>38</v>
      </c>
      <c r="K40" s="16"/>
      <c r="L40" s="16"/>
      <c r="M40" s="88" t="s">
        <v>38</v>
      </c>
      <c r="N40" s="16"/>
      <c r="O40" s="16"/>
      <c r="P40" s="19" t="s">
        <v>38</v>
      </c>
      <c r="Q40" s="19" t="s">
        <v>38</v>
      </c>
      <c r="R40" s="19" t="s">
        <v>38</v>
      </c>
      <c r="S40" s="19" t="s">
        <v>38</v>
      </c>
    </row>
    <row r="41" spans="1:19" ht="77.25" customHeight="1" x14ac:dyDescent="0.25">
      <c r="A41" s="121"/>
      <c r="B41" s="121" t="s">
        <v>167</v>
      </c>
      <c r="C41" s="121"/>
      <c r="D41" s="88"/>
      <c r="E41" s="16" t="s">
        <v>84</v>
      </c>
      <c r="F41" s="16" t="s">
        <v>99</v>
      </c>
      <c r="G41" s="78">
        <v>744</v>
      </c>
      <c r="H41" s="16">
        <v>100</v>
      </c>
      <c r="I41" s="16">
        <f>H41</f>
        <v>100</v>
      </c>
      <c r="J41" s="19">
        <v>100</v>
      </c>
      <c r="K41" s="19">
        <f>J41</f>
        <v>100</v>
      </c>
      <c r="L41" s="19">
        <f>K41</f>
        <v>100</v>
      </c>
      <c r="M41" s="19"/>
      <c r="N41" s="16" t="s">
        <v>100</v>
      </c>
      <c r="O41" s="16" t="s">
        <v>100</v>
      </c>
      <c r="P41" s="19">
        <v>52080</v>
      </c>
      <c r="Q41" s="19"/>
      <c r="R41" s="19">
        <v>52080</v>
      </c>
      <c r="S41" s="19">
        <v>52080</v>
      </c>
    </row>
    <row r="42" spans="1:19" x14ac:dyDescent="0.25">
      <c r="A42" s="121" t="s">
        <v>101</v>
      </c>
      <c r="B42" s="130" t="s">
        <v>37</v>
      </c>
      <c r="C42" s="132"/>
      <c r="D42" s="92"/>
      <c r="E42" s="16" t="s">
        <v>38</v>
      </c>
      <c r="F42" s="16"/>
      <c r="G42" s="88"/>
      <c r="H42" s="16">
        <f>H44</f>
        <v>100</v>
      </c>
      <c r="I42" s="16">
        <f>I44</f>
        <v>100</v>
      </c>
      <c r="J42" s="19">
        <f>J44</f>
        <v>100</v>
      </c>
      <c r="K42" s="19">
        <f>K44</f>
        <v>100</v>
      </c>
      <c r="L42" s="19">
        <f>L44</f>
        <v>100</v>
      </c>
      <c r="M42" s="88" t="s">
        <v>38</v>
      </c>
      <c r="N42" s="16"/>
      <c r="O42" s="16"/>
      <c r="P42" s="19">
        <f>P44</f>
        <v>203775</v>
      </c>
      <c r="Q42" s="16" t="s">
        <v>38</v>
      </c>
      <c r="R42" s="19">
        <f>R44</f>
        <v>203775</v>
      </c>
      <c r="S42" s="19">
        <f>S44</f>
        <v>203775</v>
      </c>
    </row>
    <row r="43" spans="1:19" x14ac:dyDescent="0.25">
      <c r="A43" s="121"/>
      <c r="B43" s="121" t="s">
        <v>39</v>
      </c>
      <c r="C43" s="121"/>
      <c r="D43" s="88"/>
      <c r="E43" s="16"/>
      <c r="F43" s="16"/>
      <c r="G43" s="88"/>
      <c r="H43" s="16" t="s">
        <v>38</v>
      </c>
      <c r="I43" s="16"/>
      <c r="J43" s="16" t="s">
        <v>38</v>
      </c>
      <c r="K43" s="16"/>
      <c r="L43" s="16"/>
      <c r="M43" s="88" t="s">
        <v>38</v>
      </c>
      <c r="N43" s="16"/>
      <c r="O43" s="16"/>
      <c r="P43" s="19" t="s">
        <v>38</v>
      </c>
      <c r="Q43" s="19" t="s">
        <v>38</v>
      </c>
      <c r="R43" s="19" t="s">
        <v>38</v>
      </c>
      <c r="S43" s="19" t="s">
        <v>38</v>
      </c>
    </row>
    <row r="44" spans="1:19" ht="78.75" customHeight="1" x14ac:dyDescent="0.25">
      <c r="A44" s="121"/>
      <c r="B44" s="121" t="s">
        <v>167</v>
      </c>
      <c r="C44" s="121"/>
      <c r="D44" s="88"/>
      <c r="E44" s="16" t="s">
        <v>84</v>
      </c>
      <c r="F44" s="16" t="s">
        <v>99</v>
      </c>
      <c r="G44" s="78">
        <v>744</v>
      </c>
      <c r="H44" s="16">
        <v>100</v>
      </c>
      <c r="I44" s="16">
        <f>H44</f>
        <v>100</v>
      </c>
      <c r="J44" s="19">
        <v>100</v>
      </c>
      <c r="K44" s="19">
        <f>J44</f>
        <v>100</v>
      </c>
      <c r="L44" s="19">
        <f>K44</f>
        <v>100</v>
      </c>
      <c r="M44" s="19"/>
      <c r="N44" s="16" t="s">
        <v>100</v>
      </c>
      <c r="O44" s="16" t="s">
        <v>100</v>
      </c>
      <c r="P44" s="19">
        <f>50778+152997</f>
        <v>203775</v>
      </c>
      <c r="Q44" s="19"/>
      <c r="R44" s="19">
        <f>P44</f>
        <v>203775</v>
      </c>
      <c r="S44" s="19">
        <f>R44</f>
        <v>203775</v>
      </c>
    </row>
    <row r="45" spans="1:19" hidden="1" x14ac:dyDescent="0.25">
      <c r="A45" s="121" t="s">
        <v>102</v>
      </c>
      <c r="B45" s="130" t="s">
        <v>37</v>
      </c>
      <c r="C45" s="132"/>
      <c r="D45" s="92"/>
      <c r="E45" s="16" t="s">
        <v>38</v>
      </c>
      <c r="F45" s="16"/>
      <c r="G45" s="88"/>
      <c r="H45" s="16"/>
      <c r="I45" s="16"/>
      <c r="J45" s="19"/>
      <c r="K45" s="16"/>
      <c r="L45" s="16"/>
      <c r="M45" s="88"/>
      <c r="N45" s="16"/>
      <c r="O45" s="16"/>
      <c r="P45" s="19"/>
      <c r="Q45" s="19" t="s">
        <v>38</v>
      </c>
      <c r="R45" s="19"/>
      <c r="S45" s="19"/>
    </row>
    <row r="46" spans="1:19" hidden="1" x14ac:dyDescent="0.25">
      <c r="A46" s="121"/>
      <c r="B46" s="121" t="s">
        <v>39</v>
      </c>
      <c r="C46" s="121"/>
      <c r="D46" s="88"/>
      <c r="E46" s="16"/>
      <c r="F46" s="16"/>
      <c r="G46" s="88"/>
      <c r="H46" s="16" t="s">
        <v>38</v>
      </c>
      <c r="I46" s="16"/>
      <c r="J46" s="19" t="s">
        <v>38</v>
      </c>
      <c r="K46" s="16"/>
      <c r="L46" s="16"/>
      <c r="M46" s="88"/>
      <c r="N46" s="16"/>
      <c r="O46" s="16"/>
      <c r="P46" s="19" t="s">
        <v>38</v>
      </c>
      <c r="Q46" s="19" t="s">
        <v>38</v>
      </c>
      <c r="R46" s="19" t="s">
        <v>38</v>
      </c>
      <c r="S46" s="19" t="s">
        <v>38</v>
      </c>
    </row>
    <row r="47" spans="1:19" ht="15" hidden="1" customHeight="1" x14ac:dyDescent="0.25">
      <c r="A47" s="121"/>
      <c r="B47" s="121"/>
      <c r="C47" s="121"/>
      <c r="D47" s="88"/>
      <c r="E47" s="16"/>
      <c r="F47" s="16"/>
      <c r="G47" s="88"/>
      <c r="H47" s="16"/>
      <c r="I47" s="16"/>
      <c r="J47" s="19"/>
      <c r="K47" s="16"/>
      <c r="L47" s="16"/>
      <c r="M47" s="88"/>
      <c r="N47" s="16"/>
      <c r="O47" s="16"/>
      <c r="P47" s="19"/>
      <c r="Q47" s="19"/>
      <c r="R47" s="19"/>
      <c r="S47" s="19"/>
    </row>
    <row r="48" spans="1:19" ht="15" hidden="1" customHeight="1" x14ac:dyDescent="0.25">
      <c r="A48" s="121" t="s">
        <v>103</v>
      </c>
      <c r="B48" s="130" t="s">
        <v>37</v>
      </c>
      <c r="C48" s="132"/>
      <c r="D48" s="92"/>
      <c r="E48" s="16" t="s">
        <v>38</v>
      </c>
      <c r="F48" s="16"/>
      <c r="G48" s="88"/>
      <c r="H48" s="16"/>
      <c r="I48" s="16"/>
      <c r="J48" s="19"/>
      <c r="K48" s="16"/>
      <c r="L48" s="16"/>
      <c r="M48" s="88"/>
      <c r="N48" s="16"/>
      <c r="O48" s="16"/>
      <c r="P48" s="19"/>
      <c r="Q48" s="19" t="s">
        <v>38</v>
      </c>
      <c r="R48" s="19"/>
      <c r="S48" s="19"/>
    </row>
    <row r="49" spans="1:19" hidden="1" x14ac:dyDescent="0.25">
      <c r="A49" s="121"/>
      <c r="B49" s="121" t="s">
        <v>39</v>
      </c>
      <c r="C49" s="121"/>
      <c r="D49" s="88"/>
      <c r="E49" s="16"/>
      <c r="F49" s="16"/>
      <c r="G49" s="88"/>
      <c r="H49" s="16" t="s">
        <v>38</v>
      </c>
      <c r="I49" s="16"/>
      <c r="J49" s="19" t="s">
        <v>38</v>
      </c>
      <c r="K49" s="16"/>
      <c r="L49" s="16"/>
      <c r="M49" s="88"/>
      <c r="N49" s="16"/>
      <c r="O49" s="16"/>
      <c r="P49" s="19" t="s">
        <v>38</v>
      </c>
      <c r="Q49" s="19" t="s">
        <v>38</v>
      </c>
      <c r="R49" s="19" t="s">
        <v>38</v>
      </c>
      <c r="S49" s="19" t="s">
        <v>38</v>
      </c>
    </row>
    <row r="50" spans="1:19" ht="15" hidden="1" customHeight="1" x14ac:dyDescent="0.25">
      <c r="A50" s="121"/>
      <c r="B50" s="121"/>
      <c r="C50" s="121"/>
      <c r="D50" s="88"/>
      <c r="E50" s="16"/>
      <c r="F50" s="16"/>
      <c r="G50" s="88"/>
      <c r="H50" s="16"/>
      <c r="I50" s="16"/>
      <c r="J50" s="19"/>
      <c r="K50" s="16"/>
      <c r="L50" s="16"/>
      <c r="M50" s="88"/>
      <c r="N50" s="16"/>
      <c r="O50" s="16"/>
      <c r="P50" s="19"/>
      <c r="Q50" s="19"/>
      <c r="R50" s="19"/>
      <c r="S50" s="19"/>
    </row>
    <row r="51" spans="1:19" x14ac:dyDescent="0.25">
      <c r="A51" s="41"/>
    </row>
    <row r="52" spans="1:19" hidden="1" x14ac:dyDescent="0.25">
      <c r="A52" s="41" t="s">
        <v>159</v>
      </c>
      <c r="H52" s="161"/>
      <c r="I52" s="161"/>
    </row>
    <row r="53" spans="1:19" hidden="1" x14ac:dyDescent="0.25">
      <c r="A53" s="41" t="s">
        <v>89</v>
      </c>
    </row>
    <row r="54" spans="1:19" hidden="1" x14ac:dyDescent="0.25">
      <c r="A54" s="27" t="s">
        <v>194</v>
      </c>
    </row>
    <row r="55" spans="1:19" hidden="1" x14ac:dyDescent="0.25">
      <c r="A55" s="41"/>
    </row>
    <row r="56" spans="1:19" hidden="1" x14ac:dyDescent="0.25">
      <c r="A56" s="41" t="s">
        <v>20</v>
      </c>
    </row>
    <row r="57" spans="1:19" hidden="1" x14ac:dyDescent="0.25"/>
    <row r="58" spans="1:19" ht="18" hidden="1" x14ac:dyDescent="0.25">
      <c r="A58" s="162" t="s">
        <v>40</v>
      </c>
      <c r="B58" s="162"/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</row>
    <row r="59" spans="1:19" ht="6" hidden="1" customHeight="1" x14ac:dyDescent="0.25"/>
    <row r="60" spans="1:19" hidden="1" x14ac:dyDescent="0.25">
      <c r="A60" s="160" t="s">
        <v>41</v>
      </c>
      <c r="B60" s="160"/>
      <c r="C60" s="160"/>
      <c r="D60" s="160"/>
      <c r="E60" s="160"/>
      <c r="F60" s="160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</row>
    <row r="61" spans="1:19" hidden="1" x14ac:dyDescent="0.25">
      <c r="A61" s="160" t="s">
        <v>42</v>
      </c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</row>
    <row r="62" spans="1:19" ht="15.75" hidden="1" customHeight="1" x14ac:dyDescent="0.25">
      <c r="A62" s="160" t="s">
        <v>43</v>
      </c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</row>
    <row r="63" spans="1:19" ht="15" hidden="1" customHeight="1" x14ac:dyDescent="0.25">
      <c r="A63" s="160" t="s">
        <v>67</v>
      </c>
      <c r="B63" s="160"/>
      <c r="C63" s="160"/>
      <c r="D63" s="160"/>
      <c r="E63" s="160"/>
      <c r="F63" s="160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</row>
    <row r="64" spans="1:19" hidden="1" x14ac:dyDescent="0.25"/>
  </sheetData>
  <mergeCells count="85">
    <mergeCell ref="M5:M6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H4:M4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60:S60"/>
    <mergeCell ref="A61:S61"/>
    <mergeCell ref="A62:S62"/>
    <mergeCell ref="A63:S63"/>
    <mergeCell ref="A48:A50"/>
    <mergeCell ref="B48:C48"/>
    <mergeCell ref="B49:C49"/>
    <mergeCell ref="B50:C50"/>
    <mergeCell ref="H52:I52"/>
    <mergeCell ref="A58:S58"/>
  </mergeCells>
  <pageMargins left="0.16" right="0.17" top="0.36" bottom="0.37" header="0.31496062992125984" footer="0.31496062992125984"/>
  <pageSetup paperSize="9" scale="64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zoomScale="110" zoomScaleNormal="110" workbookViewId="0">
      <selection activeCell="C15" sqref="C15"/>
    </sheetView>
  </sheetViews>
  <sheetFormatPr defaultRowHeight="12.75" x14ac:dyDescent="0.2"/>
  <cols>
    <col min="1" max="1" width="8.28515625" style="4" customWidth="1"/>
    <col min="2" max="2" width="16.85546875" style="4" customWidth="1"/>
    <col min="3" max="3" width="49.28515625" style="4" customWidth="1"/>
    <col min="4" max="4" width="7" style="4" customWidth="1"/>
    <col min="5" max="16384" width="9.140625" style="4"/>
  </cols>
  <sheetData>
    <row r="1" spans="1:6" s="29" customFormat="1" x14ac:dyDescent="0.2">
      <c r="D1" s="100" t="s">
        <v>195</v>
      </c>
      <c r="E1" s="100"/>
      <c r="F1" s="100"/>
    </row>
    <row r="2" spans="1:6" s="29" customFormat="1" ht="56.25" customHeight="1" x14ac:dyDescent="0.2">
      <c r="D2" s="101" t="s">
        <v>196</v>
      </c>
      <c r="E2" s="101"/>
      <c r="F2" s="101"/>
    </row>
    <row r="3" spans="1:6" s="29" customFormat="1" x14ac:dyDescent="0.2">
      <c r="C3" s="102"/>
      <c r="D3" s="102"/>
    </row>
    <row r="4" spans="1:6" s="29" customFormat="1" x14ac:dyDescent="0.2">
      <c r="D4" s="30"/>
    </row>
    <row r="5" spans="1:6" s="29" customFormat="1" x14ac:dyDescent="0.2">
      <c r="D5" s="30"/>
    </row>
    <row r="6" spans="1:6" s="29" customFormat="1" x14ac:dyDescent="0.2">
      <c r="D6" s="30"/>
    </row>
    <row r="7" spans="1:6" x14ac:dyDescent="0.2">
      <c r="A7" s="111" t="s">
        <v>197</v>
      </c>
      <c r="B7" s="111"/>
      <c r="C7" s="111"/>
      <c r="D7" s="111"/>
      <c r="E7" s="111"/>
      <c r="F7" s="111"/>
    </row>
    <row r="8" spans="1:6" x14ac:dyDescent="0.2">
      <c r="A8" s="111" t="s">
        <v>1</v>
      </c>
      <c r="B8" s="111"/>
      <c r="C8" s="111"/>
      <c r="D8" s="111"/>
      <c r="E8" s="111"/>
      <c r="F8" s="111"/>
    </row>
    <row r="9" spans="1:6" x14ac:dyDescent="0.2">
      <c r="A9" s="111"/>
      <c r="B9" s="111"/>
      <c r="C9" s="111"/>
      <c r="D9" s="111"/>
      <c r="E9" s="111"/>
      <c r="F9" s="111"/>
    </row>
    <row r="10" spans="1:6" x14ac:dyDescent="0.2">
      <c r="A10" s="84"/>
      <c r="B10" s="84"/>
      <c r="C10" s="56" t="s">
        <v>198</v>
      </c>
      <c r="D10" s="56"/>
      <c r="E10" s="56"/>
      <c r="F10" s="57" t="s">
        <v>199</v>
      </c>
    </row>
    <row r="11" spans="1:6" x14ac:dyDescent="0.2">
      <c r="A11" s="84"/>
      <c r="B11" s="84"/>
      <c r="C11" s="58" t="s">
        <v>210</v>
      </c>
      <c r="E11" s="59" t="s">
        <v>200</v>
      </c>
      <c r="F11" s="60">
        <v>46052</v>
      </c>
    </row>
    <row r="12" spans="1:6" x14ac:dyDescent="0.2">
      <c r="A12" s="84"/>
      <c r="B12" s="84"/>
      <c r="E12" s="59" t="s">
        <v>201</v>
      </c>
      <c r="F12" s="60">
        <v>46070</v>
      </c>
    </row>
    <row r="13" spans="1:6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x14ac:dyDescent="0.2">
      <c r="A14" s="84"/>
      <c r="B14" s="84"/>
      <c r="E14" s="59"/>
      <c r="F14" s="114" t="s">
        <v>216</v>
      </c>
    </row>
    <row r="15" spans="1:6" ht="36.75" customHeight="1" x14ac:dyDescent="0.2">
      <c r="A15" s="112" t="s">
        <v>206</v>
      </c>
      <c r="B15" s="112"/>
      <c r="C15" s="64" t="s">
        <v>218</v>
      </c>
      <c r="E15" s="59" t="s">
        <v>208</v>
      </c>
      <c r="F15" s="115"/>
    </row>
    <row r="16" spans="1:6" ht="19.5" customHeight="1" x14ac:dyDescent="0.2">
      <c r="A16" s="84"/>
      <c r="B16" s="84"/>
      <c r="E16" s="59"/>
      <c r="F16" s="116" t="s">
        <v>229</v>
      </c>
    </row>
    <row r="17" spans="1:6" ht="52.5" customHeight="1" x14ac:dyDescent="0.2">
      <c r="A17" s="111" t="s">
        <v>3</v>
      </c>
      <c r="B17" s="111"/>
      <c r="C17" s="65" t="s">
        <v>123</v>
      </c>
      <c r="D17" s="66"/>
      <c r="E17" s="66" t="s">
        <v>209</v>
      </c>
      <c r="F17" s="117"/>
    </row>
    <row r="18" spans="1:6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hidden="1" x14ac:dyDescent="0.2">
      <c r="D19" s="5" t="s">
        <v>50</v>
      </c>
    </row>
    <row r="20" spans="1:6" hidden="1" x14ac:dyDescent="0.2">
      <c r="D20" s="5" t="s">
        <v>77</v>
      </c>
    </row>
    <row r="21" spans="1:6" hidden="1" x14ac:dyDescent="0.2">
      <c r="C21" s="177" t="s">
        <v>78</v>
      </c>
      <c r="D21" s="177"/>
    </row>
    <row r="22" spans="1:6" hidden="1" x14ac:dyDescent="0.2">
      <c r="D22" s="5" t="s">
        <v>79</v>
      </c>
    </row>
    <row r="23" spans="1:6" hidden="1" x14ac:dyDescent="0.2">
      <c r="D23" s="5"/>
    </row>
    <row r="24" spans="1:6" hidden="1" x14ac:dyDescent="0.2">
      <c r="D24" s="5"/>
    </row>
    <row r="25" spans="1:6" hidden="1" x14ac:dyDescent="0.2">
      <c r="A25" s="111" t="s">
        <v>0</v>
      </c>
      <c r="B25" s="111"/>
      <c r="C25" s="111"/>
      <c r="D25" s="111"/>
    </row>
    <row r="26" spans="1:6" hidden="1" x14ac:dyDescent="0.2">
      <c r="A26" s="111" t="s">
        <v>1</v>
      </c>
      <c r="B26" s="111"/>
      <c r="C26" s="111"/>
      <c r="D26" s="111"/>
    </row>
    <row r="27" spans="1:6" hidden="1" x14ac:dyDescent="0.2">
      <c r="A27" s="111" t="s">
        <v>177</v>
      </c>
      <c r="B27" s="111"/>
      <c r="C27" s="111"/>
      <c r="D27" s="111"/>
    </row>
    <row r="28" spans="1:6" hidden="1" x14ac:dyDescent="0.2">
      <c r="A28" s="84"/>
      <c r="B28" s="84"/>
    </row>
    <row r="29" spans="1:6" hidden="1" x14ac:dyDescent="0.2">
      <c r="A29" s="84"/>
      <c r="B29" s="84"/>
    </row>
    <row r="30" spans="1:6" ht="12.75" hidden="1" customHeight="1" x14ac:dyDescent="0.2">
      <c r="A30" s="178" t="s">
        <v>2</v>
      </c>
      <c r="B30" s="178"/>
      <c r="C30" s="179" t="s">
        <v>80</v>
      </c>
      <c r="D30" s="179"/>
    </row>
    <row r="31" spans="1:6" hidden="1" x14ac:dyDescent="0.2">
      <c r="A31" s="178"/>
      <c r="B31" s="178"/>
      <c r="C31" s="180"/>
      <c r="D31" s="180"/>
    </row>
    <row r="32" spans="1:6" ht="45" hidden="1" customHeight="1" x14ac:dyDescent="0.2">
      <c r="A32" s="112" t="s">
        <v>3</v>
      </c>
      <c r="B32" s="112"/>
      <c r="C32" s="175" t="s">
        <v>123</v>
      </c>
      <c r="D32" s="175"/>
    </row>
    <row r="33" spans="1:6" ht="22.5" hidden="1" customHeight="1" x14ac:dyDescent="0.2">
      <c r="A33" s="112" t="s">
        <v>52</v>
      </c>
      <c r="B33" s="112"/>
      <c r="C33" s="176" t="s">
        <v>53</v>
      </c>
      <c r="D33" s="176"/>
    </row>
    <row r="34" spans="1:6" x14ac:dyDescent="0.2">
      <c r="A34" s="1"/>
      <c r="B34" s="1"/>
    </row>
    <row r="35" spans="1:6" x14ac:dyDescent="0.2">
      <c r="A35" s="1"/>
      <c r="B35" s="1"/>
    </row>
    <row r="36" spans="1:6" x14ac:dyDescent="0.2">
      <c r="A36" s="147" t="s">
        <v>4</v>
      </c>
      <c r="B36" s="147"/>
      <c r="C36" s="147"/>
      <c r="D36" s="147"/>
    </row>
    <row r="37" spans="1:6" x14ac:dyDescent="0.2">
      <c r="A37" s="147" t="s">
        <v>5</v>
      </c>
      <c r="B37" s="147"/>
      <c r="C37" s="147"/>
      <c r="D37" s="147"/>
    </row>
    <row r="38" spans="1:6" x14ac:dyDescent="0.2">
      <c r="A38" s="1"/>
      <c r="B38" s="1"/>
    </row>
    <row r="39" spans="1:6" ht="15" customHeight="1" x14ac:dyDescent="0.2">
      <c r="A39" s="167" t="s">
        <v>66</v>
      </c>
      <c r="B39" s="169" t="s">
        <v>6</v>
      </c>
      <c r="C39" s="170"/>
      <c r="D39" s="144" t="s">
        <v>51</v>
      </c>
      <c r="E39" s="144"/>
      <c r="F39" s="144"/>
    </row>
    <row r="40" spans="1:6" x14ac:dyDescent="0.2">
      <c r="A40" s="168"/>
      <c r="B40" s="171"/>
      <c r="C40" s="172"/>
      <c r="D40" s="144"/>
      <c r="E40" s="144"/>
      <c r="F40" s="144"/>
    </row>
    <row r="41" spans="1:6" ht="15" customHeight="1" x14ac:dyDescent="0.2">
      <c r="A41" s="3">
        <v>1</v>
      </c>
      <c r="B41" s="173">
        <v>2</v>
      </c>
      <c r="C41" s="174"/>
      <c r="D41" s="144">
        <v>3</v>
      </c>
      <c r="E41" s="144"/>
      <c r="F41" s="144"/>
    </row>
    <row r="42" spans="1:6" ht="15" customHeight="1" x14ac:dyDescent="0.2">
      <c r="A42" s="6" t="s">
        <v>55</v>
      </c>
      <c r="B42" s="163" t="s">
        <v>7</v>
      </c>
      <c r="C42" s="164"/>
      <c r="D42" s="144" t="s">
        <v>8</v>
      </c>
      <c r="E42" s="144"/>
      <c r="F42" s="144"/>
    </row>
    <row r="43" spans="1:6" ht="15" customHeight="1" x14ac:dyDescent="0.2">
      <c r="A43" s="7" t="s">
        <v>54</v>
      </c>
      <c r="B43" s="165" t="s">
        <v>9</v>
      </c>
      <c r="C43" s="166"/>
      <c r="D43" s="145">
        <f>D44</f>
        <v>1</v>
      </c>
      <c r="E43" s="145"/>
      <c r="F43" s="145"/>
    </row>
    <row r="44" spans="1:6" ht="15" customHeight="1" x14ac:dyDescent="0.2">
      <c r="A44" s="8" t="s">
        <v>56</v>
      </c>
      <c r="B44" s="163" t="s">
        <v>10</v>
      </c>
      <c r="C44" s="164"/>
      <c r="D44" s="144">
        <v>1</v>
      </c>
      <c r="E44" s="144"/>
      <c r="F44" s="144"/>
    </row>
    <row r="45" spans="1:6" ht="15" customHeight="1" x14ac:dyDescent="0.2">
      <c r="A45" s="8" t="s">
        <v>57</v>
      </c>
      <c r="B45" s="163" t="s">
        <v>11</v>
      </c>
      <c r="C45" s="164"/>
      <c r="D45" s="144"/>
      <c r="E45" s="144"/>
      <c r="F45" s="144"/>
    </row>
    <row r="46" spans="1:6" ht="15" customHeight="1" x14ac:dyDescent="0.2">
      <c r="A46" s="8" t="s">
        <v>58</v>
      </c>
      <c r="B46" s="163" t="s">
        <v>12</v>
      </c>
      <c r="C46" s="164"/>
      <c r="D46" s="144"/>
      <c r="E46" s="144"/>
      <c r="F46" s="144"/>
    </row>
    <row r="47" spans="1:6" ht="15" customHeight="1" x14ac:dyDescent="0.2">
      <c r="A47" s="7" t="s">
        <v>59</v>
      </c>
      <c r="B47" s="165" t="s">
        <v>13</v>
      </c>
      <c r="C47" s="166"/>
      <c r="D47" s="145"/>
      <c r="E47" s="145"/>
      <c r="F47" s="145"/>
    </row>
    <row r="48" spans="1:6" ht="15" customHeight="1" x14ac:dyDescent="0.2">
      <c r="A48" s="7" t="s">
        <v>60</v>
      </c>
      <c r="B48" s="165" t="s">
        <v>14</v>
      </c>
      <c r="C48" s="166"/>
      <c r="D48" s="145"/>
      <c r="E48" s="145"/>
      <c r="F48" s="145"/>
    </row>
    <row r="49" spans="1:6" ht="15" customHeight="1" x14ac:dyDescent="0.2">
      <c r="A49" s="8" t="s">
        <v>61</v>
      </c>
      <c r="B49" s="163" t="s">
        <v>15</v>
      </c>
      <c r="C49" s="164"/>
      <c r="D49" s="144"/>
      <c r="E49" s="144"/>
      <c r="F49" s="144"/>
    </row>
    <row r="50" spans="1:6" ht="15" customHeight="1" x14ac:dyDescent="0.2">
      <c r="A50" s="8" t="s">
        <v>62</v>
      </c>
      <c r="B50" s="163" t="s">
        <v>10</v>
      </c>
      <c r="C50" s="164"/>
      <c r="D50" s="144"/>
      <c r="E50" s="144"/>
      <c r="F50" s="144"/>
    </row>
    <row r="51" spans="1:6" ht="15" customHeight="1" x14ac:dyDescent="0.2">
      <c r="A51" s="7" t="s">
        <v>63</v>
      </c>
      <c r="B51" s="165" t="s">
        <v>16</v>
      </c>
      <c r="C51" s="166"/>
      <c r="D51" s="145"/>
      <c r="E51" s="145"/>
      <c r="F51" s="145"/>
    </row>
    <row r="52" spans="1:6" ht="15" customHeight="1" x14ac:dyDescent="0.2">
      <c r="A52" s="8" t="s">
        <v>64</v>
      </c>
      <c r="B52" s="163" t="s">
        <v>17</v>
      </c>
      <c r="C52" s="164"/>
      <c r="D52" s="144"/>
      <c r="E52" s="144"/>
      <c r="F52" s="144"/>
    </row>
    <row r="53" spans="1:6" ht="15" customHeight="1" x14ac:dyDescent="0.2">
      <c r="A53" s="8" t="s">
        <v>65</v>
      </c>
      <c r="B53" s="163" t="s">
        <v>18</v>
      </c>
      <c r="C53" s="164"/>
      <c r="D53" s="144"/>
      <c r="E53" s="144"/>
      <c r="F53" s="144"/>
    </row>
    <row r="54" spans="1:6" ht="15" customHeight="1" x14ac:dyDescent="0.2">
      <c r="A54" s="6" t="s">
        <v>19</v>
      </c>
      <c r="B54" s="163" t="s">
        <v>19</v>
      </c>
      <c r="C54" s="164"/>
      <c r="D54" s="144" t="s">
        <v>19</v>
      </c>
      <c r="E54" s="144"/>
      <c r="F54" s="144"/>
    </row>
    <row r="55" spans="1:6" x14ac:dyDescent="0.2">
      <c r="A55" s="2"/>
      <c r="B55" s="2"/>
    </row>
    <row r="56" spans="1:6" ht="15.75" hidden="1" x14ac:dyDescent="0.2">
      <c r="A56" s="151" t="s">
        <v>21</v>
      </c>
      <c r="B56" s="151"/>
      <c r="C56" s="151"/>
      <c r="D56" s="151"/>
    </row>
    <row r="57" spans="1:6" ht="27.75" hidden="1" customHeight="1" x14ac:dyDescent="0.2">
      <c r="A57" s="150" t="s">
        <v>22</v>
      </c>
      <c r="B57" s="150"/>
      <c r="C57" s="150"/>
      <c r="D57" s="150"/>
    </row>
    <row r="58" spans="1:6" ht="41.25" hidden="1" customHeight="1" x14ac:dyDescent="0.2">
      <c r="A58" s="150" t="s">
        <v>23</v>
      </c>
      <c r="B58" s="150"/>
      <c r="C58" s="150"/>
      <c r="D58" s="150"/>
    </row>
    <row r="59" spans="1:6" ht="39.75" hidden="1" customHeight="1" x14ac:dyDescent="0.2">
      <c r="A59" s="150" t="s">
        <v>24</v>
      </c>
      <c r="B59" s="150"/>
      <c r="C59" s="150"/>
      <c r="D59" s="150"/>
    </row>
    <row r="60" spans="1:6" ht="28.5" hidden="1" customHeight="1" x14ac:dyDescent="0.2">
      <c r="A60" s="150" t="s">
        <v>25</v>
      </c>
      <c r="B60" s="150"/>
      <c r="C60" s="150"/>
      <c r="D60" s="150"/>
    </row>
    <row r="61" spans="1:6" ht="42" hidden="1" customHeight="1" x14ac:dyDescent="0.2">
      <c r="A61" s="150" t="s">
        <v>26</v>
      </c>
      <c r="B61" s="150"/>
      <c r="C61" s="150"/>
      <c r="D61" s="150"/>
    </row>
    <row r="62" spans="1:6" ht="29.25" hidden="1" customHeight="1" x14ac:dyDescent="0.2">
      <c r="A62" s="150" t="s">
        <v>27</v>
      </c>
      <c r="B62" s="150"/>
      <c r="C62" s="150"/>
      <c r="D62" s="150"/>
    </row>
    <row r="63" spans="1:6" ht="54.75" hidden="1" customHeight="1" x14ac:dyDescent="0.2">
      <c r="A63" s="150" t="s">
        <v>28</v>
      </c>
      <c r="B63" s="150"/>
      <c r="C63" s="150"/>
      <c r="D63" s="150"/>
    </row>
    <row r="64" spans="1:6" ht="53.25" hidden="1" customHeight="1" x14ac:dyDescent="0.2">
      <c r="A64" s="150" t="s">
        <v>29</v>
      </c>
      <c r="B64" s="150"/>
      <c r="C64" s="150"/>
      <c r="D64" s="150"/>
    </row>
    <row r="65" spans="1:2" x14ac:dyDescent="0.2">
      <c r="A65" s="1"/>
      <c r="B65" s="1"/>
    </row>
  </sheetData>
  <mergeCells count="65">
    <mergeCell ref="D53:F53"/>
    <mergeCell ref="D54:F54"/>
    <mergeCell ref="D48:F48"/>
    <mergeCell ref="D49:F49"/>
    <mergeCell ref="D50:F50"/>
    <mergeCell ref="D51:F51"/>
    <mergeCell ref="D52:F52"/>
    <mergeCell ref="A13:B13"/>
    <mergeCell ref="A15:B15"/>
    <mergeCell ref="D39:F40"/>
    <mergeCell ref="D41:F41"/>
    <mergeCell ref="D42:F42"/>
    <mergeCell ref="F14:F15"/>
    <mergeCell ref="F16:F17"/>
    <mergeCell ref="A17:B17"/>
    <mergeCell ref="A18:B18"/>
    <mergeCell ref="C18:F18"/>
    <mergeCell ref="D1:F1"/>
    <mergeCell ref="D2:F2"/>
    <mergeCell ref="A7:F7"/>
    <mergeCell ref="A8:F8"/>
    <mergeCell ref="A9:F9"/>
    <mergeCell ref="C3:D3"/>
    <mergeCell ref="C21:D21"/>
    <mergeCell ref="A25:D25"/>
    <mergeCell ref="A26:D26"/>
    <mergeCell ref="A27:D27"/>
    <mergeCell ref="A30:B31"/>
    <mergeCell ref="C30:D31"/>
    <mergeCell ref="B43:C43"/>
    <mergeCell ref="A32:B32"/>
    <mergeCell ref="C32:D32"/>
    <mergeCell ref="A33:B33"/>
    <mergeCell ref="C33:D33"/>
    <mergeCell ref="A36:D36"/>
    <mergeCell ref="A37:D37"/>
    <mergeCell ref="A39:A40"/>
    <mergeCell ref="B39:C40"/>
    <mergeCell ref="B41:C41"/>
    <mergeCell ref="B42:C42"/>
    <mergeCell ref="D43:F43"/>
    <mergeCell ref="A56:D56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D44:F44"/>
    <mergeCell ref="D45:F45"/>
    <mergeCell ref="D46:F46"/>
    <mergeCell ref="D47:F47"/>
    <mergeCell ref="A63:D63"/>
    <mergeCell ref="A64:D64"/>
    <mergeCell ref="A57:D57"/>
    <mergeCell ref="A58:D58"/>
    <mergeCell ref="A59:D59"/>
    <mergeCell ref="A60:D60"/>
    <mergeCell ref="A61:D61"/>
    <mergeCell ref="A62:D62"/>
  </mergeCells>
  <hyperlinks>
    <hyperlink ref="A64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zoomScale="80" zoomScaleNormal="80" workbookViewId="0">
      <selection activeCell="G47" sqref="G47"/>
    </sheetView>
  </sheetViews>
  <sheetFormatPr defaultRowHeight="15" x14ac:dyDescent="0.25"/>
  <cols>
    <col min="1" max="1" width="19.85546875" style="21" customWidth="1"/>
    <col min="2" max="2" width="0.140625" style="21" customWidth="1"/>
    <col min="3" max="3" width="25.28515625" style="21" customWidth="1"/>
    <col min="4" max="4" width="13.42578125" style="21" customWidth="1"/>
    <col min="5" max="5" width="17.5703125" style="21" customWidth="1"/>
    <col min="6" max="7" width="8.85546875" style="21" customWidth="1"/>
    <col min="8" max="8" width="14.140625" style="46" customWidth="1"/>
    <col min="9" max="13" width="14.140625" style="21" customWidth="1"/>
    <col min="14" max="15" width="14.140625" style="37" customWidth="1"/>
    <col min="16" max="19" width="14.140625" style="21" customWidth="1"/>
    <col min="20" max="16384" width="9.140625" style="21"/>
  </cols>
  <sheetData>
    <row r="1" spans="1:19" x14ac:dyDescent="0.25">
      <c r="A1" s="137" t="s">
        <v>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</row>
    <row r="2" spans="1:19" x14ac:dyDescent="0.25">
      <c r="A2" s="137" t="s">
        <v>31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x14ac:dyDescent="0.25">
      <c r="A3" s="22"/>
    </row>
    <row r="4" spans="1:19" s="23" customFormat="1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s="23" customFormat="1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s="23" customFormat="1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0" t="s">
        <v>36</v>
      </c>
      <c r="I6" s="16" t="s">
        <v>45</v>
      </c>
      <c r="J6" s="16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38">
        <v>1</v>
      </c>
      <c r="B7" s="138"/>
      <c r="C7" s="10">
        <v>2</v>
      </c>
      <c r="D7" s="89">
        <v>3</v>
      </c>
      <c r="E7" s="89">
        <v>4</v>
      </c>
      <c r="F7" s="89">
        <v>5</v>
      </c>
      <c r="G7" s="89">
        <v>6</v>
      </c>
      <c r="H7" s="89">
        <v>7</v>
      </c>
      <c r="I7" s="89">
        <v>8</v>
      </c>
      <c r="J7" s="89">
        <v>9</v>
      </c>
      <c r="K7" s="89">
        <v>10</v>
      </c>
      <c r="L7" s="89">
        <v>11</v>
      </c>
      <c r="M7" s="89">
        <v>12</v>
      </c>
      <c r="N7" s="89">
        <v>13</v>
      </c>
      <c r="O7" s="89">
        <v>14</v>
      </c>
      <c r="P7" s="89">
        <v>15</v>
      </c>
      <c r="Q7" s="89">
        <v>15</v>
      </c>
      <c r="R7" s="89">
        <v>15</v>
      </c>
      <c r="S7" s="10">
        <v>15</v>
      </c>
    </row>
    <row r="8" spans="1:19" ht="30.75" customHeight="1" x14ac:dyDescent="0.25">
      <c r="A8" s="139" t="s">
        <v>68</v>
      </c>
      <c r="B8" s="140"/>
      <c r="C8" s="141"/>
      <c r="D8" s="90"/>
      <c r="E8" s="9" t="s">
        <v>178</v>
      </c>
      <c r="F8" s="9"/>
      <c r="G8" s="9"/>
      <c r="H8" s="16">
        <f>H45</f>
        <v>100</v>
      </c>
      <c r="I8" s="16">
        <f t="shared" ref="I8:L8" si="0">I45</f>
        <v>100</v>
      </c>
      <c r="J8" s="16">
        <f t="shared" si="0"/>
        <v>100</v>
      </c>
      <c r="K8" s="16">
        <f t="shared" si="0"/>
        <v>100</v>
      </c>
      <c r="L8" s="16">
        <f t="shared" si="0"/>
        <v>100</v>
      </c>
      <c r="M8" s="88"/>
      <c r="N8" s="16" t="s">
        <v>38</v>
      </c>
      <c r="O8" s="16" t="s">
        <v>38</v>
      </c>
      <c r="P8" s="19">
        <f>P45</f>
        <v>2504394.58</v>
      </c>
      <c r="Q8" s="16"/>
      <c r="R8" s="19">
        <f>R45</f>
        <v>2504394.58</v>
      </c>
      <c r="S8" s="19">
        <f>S45</f>
        <v>2504394.58</v>
      </c>
    </row>
    <row r="9" spans="1:19" ht="35.25" hidden="1" customHeight="1" x14ac:dyDescent="0.25">
      <c r="A9" s="122" t="s">
        <v>146</v>
      </c>
      <c r="B9" s="139" t="s">
        <v>37</v>
      </c>
      <c r="C9" s="141"/>
      <c r="D9" s="90"/>
      <c r="E9" s="10" t="s">
        <v>38</v>
      </c>
      <c r="F9" s="9"/>
      <c r="G9" s="9"/>
      <c r="H9" s="16"/>
      <c r="I9" s="16"/>
      <c r="J9" s="16"/>
      <c r="K9" s="16"/>
      <c r="L9" s="16"/>
      <c r="M9" s="88"/>
      <c r="N9" s="16"/>
      <c r="O9" s="16"/>
      <c r="P9" s="16"/>
      <c r="Q9" s="16" t="s">
        <v>38</v>
      </c>
      <c r="R9" s="16"/>
      <c r="S9" s="16"/>
    </row>
    <row r="10" spans="1:19" ht="19.5" hidden="1" customHeight="1" x14ac:dyDescent="0.25">
      <c r="A10" s="122"/>
      <c r="B10" s="122" t="s">
        <v>39</v>
      </c>
      <c r="C10" s="122"/>
      <c r="D10" s="87"/>
      <c r="E10" s="9"/>
      <c r="F10" s="9"/>
      <c r="G10" s="9"/>
      <c r="H10" s="16" t="s">
        <v>38</v>
      </c>
      <c r="I10" s="16"/>
      <c r="J10" s="16" t="s">
        <v>38</v>
      </c>
      <c r="K10" s="16"/>
      <c r="L10" s="16"/>
      <c r="M10" s="88"/>
      <c r="N10" s="16"/>
      <c r="O10" s="16"/>
      <c r="P10" s="16" t="s">
        <v>38</v>
      </c>
      <c r="Q10" s="16" t="s">
        <v>38</v>
      </c>
      <c r="R10" s="16" t="s">
        <v>38</v>
      </c>
      <c r="S10" s="16" t="s">
        <v>38</v>
      </c>
    </row>
    <row r="11" spans="1:19" ht="15" hidden="1" customHeight="1" x14ac:dyDescent="0.25">
      <c r="A11" s="122"/>
      <c r="B11" s="122"/>
      <c r="C11" s="122"/>
      <c r="D11" s="87"/>
      <c r="E11" s="9"/>
      <c r="F11" s="9"/>
      <c r="G11" s="9"/>
      <c r="H11" s="16"/>
      <c r="I11" s="16"/>
      <c r="J11" s="19"/>
      <c r="K11" s="16"/>
      <c r="L11" s="16"/>
      <c r="M11" s="88"/>
      <c r="N11" s="16"/>
      <c r="O11" s="16"/>
      <c r="P11" s="19"/>
      <c r="Q11" s="19"/>
      <c r="R11" s="19"/>
      <c r="S11" s="19"/>
    </row>
    <row r="12" spans="1:19" ht="38.25" hidden="1" customHeight="1" x14ac:dyDescent="0.25">
      <c r="A12" s="122" t="s">
        <v>130</v>
      </c>
      <c r="B12" s="139" t="s">
        <v>37</v>
      </c>
      <c r="C12" s="141"/>
      <c r="D12" s="90"/>
      <c r="E12" s="10" t="s">
        <v>38</v>
      </c>
      <c r="F12" s="9"/>
      <c r="G12" s="9"/>
      <c r="H12" s="16"/>
      <c r="I12" s="16"/>
      <c r="J12" s="19"/>
      <c r="K12" s="16"/>
      <c r="L12" s="16"/>
      <c r="M12" s="88"/>
      <c r="N12" s="16"/>
      <c r="O12" s="16"/>
      <c r="P12" s="19"/>
      <c r="Q12" s="19" t="s">
        <v>38</v>
      </c>
      <c r="R12" s="19"/>
      <c r="S12" s="19"/>
    </row>
    <row r="13" spans="1:19" hidden="1" x14ac:dyDescent="0.25">
      <c r="A13" s="122"/>
      <c r="B13" s="122" t="s">
        <v>39</v>
      </c>
      <c r="C13" s="122"/>
      <c r="D13" s="87"/>
      <c r="E13" s="9"/>
      <c r="F13" s="9"/>
      <c r="G13" s="9"/>
      <c r="H13" s="16" t="s">
        <v>38</v>
      </c>
      <c r="I13" s="16"/>
      <c r="J13" s="19" t="s">
        <v>38</v>
      </c>
      <c r="K13" s="16"/>
      <c r="L13" s="16"/>
      <c r="M13" s="88"/>
      <c r="N13" s="16"/>
      <c r="O13" s="16"/>
      <c r="P13" s="19" t="s">
        <v>38</v>
      </c>
      <c r="Q13" s="19" t="s">
        <v>38</v>
      </c>
      <c r="R13" s="19" t="s">
        <v>38</v>
      </c>
      <c r="S13" s="19" t="s">
        <v>38</v>
      </c>
    </row>
    <row r="14" spans="1:19" ht="15" hidden="1" customHeight="1" x14ac:dyDescent="0.25">
      <c r="A14" s="122"/>
      <c r="B14" s="122"/>
      <c r="C14" s="122"/>
      <c r="D14" s="87"/>
      <c r="E14" s="9"/>
      <c r="F14" s="9"/>
      <c r="G14" s="9"/>
      <c r="H14" s="16"/>
      <c r="I14" s="16"/>
      <c r="J14" s="19"/>
      <c r="K14" s="16"/>
      <c r="L14" s="16"/>
      <c r="M14" s="88"/>
      <c r="N14" s="16"/>
      <c r="O14" s="16"/>
      <c r="P14" s="19"/>
      <c r="Q14" s="19"/>
      <c r="R14" s="19"/>
      <c r="S14" s="19"/>
    </row>
    <row r="15" spans="1:19" ht="34.5" hidden="1" customHeight="1" x14ac:dyDescent="0.25">
      <c r="A15" s="122" t="s">
        <v>140</v>
      </c>
      <c r="B15" s="139" t="s">
        <v>37</v>
      </c>
      <c r="C15" s="141"/>
      <c r="D15" s="90"/>
      <c r="E15" s="10" t="s">
        <v>38</v>
      </c>
      <c r="F15" s="9"/>
      <c r="G15" s="9"/>
      <c r="H15" s="16"/>
      <c r="I15" s="16"/>
      <c r="J15" s="19"/>
      <c r="K15" s="16"/>
      <c r="L15" s="16"/>
      <c r="M15" s="88"/>
      <c r="N15" s="16"/>
      <c r="O15" s="16"/>
      <c r="P15" s="19"/>
      <c r="Q15" s="19" t="s">
        <v>38</v>
      </c>
      <c r="R15" s="19"/>
      <c r="S15" s="19"/>
    </row>
    <row r="16" spans="1:19" ht="19.5" hidden="1" customHeight="1" x14ac:dyDescent="0.25">
      <c r="A16" s="122"/>
      <c r="B16" s="122" t="s">
        <v>39</v>
      </c>
      <c r="C16" s="122"/>
      <c r="D16" s="87"/>
      <c r="E16" s="9"/>
      <c r="F16" s="9"/>
      <c r="G16" s="9"/>
      <c r="H16" s="16" t="s">
        <v>38</v>
      </c>
      <c r="I16" s="16"/>
      <c r="J16" s="19" t="s">
        <v>38</v>
      </c>
      <c r="K16" s="16"/>
      <c r="L16" s="16"/>
      <c r="M16" s="88"/>
      <c r="N16" s="16"/>
      <c r="O16" s="16"/>
      <c r="P16" s="19" t="s">
        <v>38</v>
      </c>
      <c r="Q16" s="19" t="s">
        <v>38</v>
      </c>
      <c r="R16" s="19" t="s">
        <v>38</v>
      </c>
      <c r="S16" s="19" t="s">
        <v>38</v>
      </c>
    </row>
    <row r="17" spans="1:19" ht="15" hidden="1" customHeight="1" x14ac:dyDescent="0.25">
      <c r="A17" s="122"/>
      <c r="B17" s="122"/>
      <c r="C17" s="122"/>
      <c r="D17" s="87"/>
      <c r="E17" s="9"/>
      <c r="F17" s="9"/>
      <c r="G17" s="9"/>
      <c r="H17" s="16"/>
      <c r="I17" s="16"/>
      <c r="J17" s="19"/>
      <c r="K17" s="16"/>
      <c r="L17" s="16"/>
      <c r="M17" s="88"/>
      <c r="N17" s="16"/>
      <c r="O17" s="16"/>
      <c r="P17" s="19"/>
      <c r="Q17" s="19"/>
      <c r="R17" s="19"/>
      <c r="S17" s="19"/>
    </row>
    <row r="18" spans="1:19" ht="38.25" hidden="1" customHeight="1" x14ac:dyDescent="0.25">
      <c r="A18" s="122" t="s">
        <v>157</v>
      </c>
      <c r="B18" s="122" t="s">
        <v>37</v>
      </c>
      <c r="C18" s="122"/>
      <c r="D18" s="87"/>
      <c r="E18" s="10" t="s">
        <v>38</v>
      </c>
      <c r="F18" s="9"/>
      <c r="G18" s="9"/>
      <c r="H18" s="16"/>
      <c r="I18" s="16"/>
      <c r="J18" s="19"/>
      <c r="K18" s="16"/>
      <c r="L18" s="16"/>
      <c r="M18" s="88"/>
      <c r="N18" s="16"/>
      <c r="O18" s="16"/>
      <c r="P18" s="19"/>
      <c r="Q18" s="19" t="s">
        <v>38</v>
      </c>
      <c r="R18" s="19"/>
      <c r="S18" s="19"/>
    </row>
    <row r="19" spans="1:19" hidden="1" x14ac:dyDescent="0.25">
      <c r="A19" s="122"/>
      <c r="B19" s="122" t="s">
        <v>39</v>
      </c>
      <c r="C19" s="122"/>
      <c r="D19" s="87"/>
      <c r="E19" s="9"/>
      <c r="F19" s="9"/>
      <c r="G19" s="9"/>
      <c r="H19" s="16" t="s">
        <v>38</v>
      </c>
      <c r="I19" s="16"/>
      <c r="J19" s="19" t="s">
        <v>38</v>
      </c>
      <c r="K19" s="16"/>
      <c r="L19" s="16"/>
      <c r="M19" s="88"/>
      <c r="N19" s="16"/>
      <c r="O19" s="16"/>
      <c r="P19" s="19" t="s">
        <v>38</v>
      </c>
      <c r="Q19" s="19" t="s">
        <v>38</v>
      </c>
      <c r="R19" s="19" t="s">
        <v>38</v>
      </c>
      <c r="S19" s="19" t="s">
        <v>38</v>
      </c>
    </row>
    <row r="20" spans="1:19" ht="15" hidden="1" customHeight="1" x14ac:dyDescent="0.25">
      <c r="A20" s="122"/>
      <c r="B20" s="122"/>
      <c r="C20" s="122"/>
      <c r="D20" s="87"/>
      <c r="E20" s="9"/>
      <c r="F20" s="9"/>
      <c r="G20" s="9"/>
      <c r="H20" s="16"/>
      <c r="I20" s="16"/>
      <c r="J20" s="19"/>
      <c r="K20" s="16"/>
      <c r="L20" s="16"/>
      <c r="M20" s="88"/>
      <c r="N20" s="16"/>
      <c r="O20" s="16"/>
      <c r="P20" s="19"/>
      <c r="Q20" s="19"/>
      <c r="R20" s="19"/>
      <c r="S20" s="19"/>
    </row>
    <row r="21" spans="1:19" ht="34.5" hidden="1" customHeight="1" x14ac:dyDescent="0.25">
      <c r="A21" s="122" t="s">
        <v>148</v>
      </c>
      <c r="B21" s="139" t="s">
        <v>37</v>
      </c>
      <c r="C21" s="141"/>
      <c r="D21" s="90"/>
      <c r="E21" s="10" t="s">
        <v>38</v>
      </c>
      <c r="F21" s="9"/>
      <c r="G21" s="9"/>
      <c r="H21" s="16"/>
      <c r="I21" s="16"/>
      <c r="J21" s="19"/>
      <c r="K21" s="16"/>
      <c r="L21" s="16"/>
      <c r="M21" s="88"/>
      <c r="N21" s="16"/>
      <c r="O21" s="16"/>
      <c r="P21" s="19"/>
      <c r="Q21" s="19" t="s">
        <v>38</v>
      </c>
      <c r="R21" s="19"/>
      <c r="S21" s="19"/>
    </row>
    <row r="22" spans="1:19" ht="18" hidden="1" customHeight="1" x14ac:dyDescent="0.25">
      <c r="A22" s="122"/>
      <c r="B22" s="122" t="s">
        <v>39</v>
      </c>
      <c r="C22" s="122"/>
      <c r="D22" s="87"/>
      <c r="E22" s="9"/>
      <c r="F22" s="9"/>
      <c r="G22" s="9"/>
      <c r="H22" s="16" t="s">
        <v>38</v>
      </c>
      <c r="I22" s="16"/>
      <c r="J22" s="19" t="s">
        <v>38</v>
      </c>
      <c r="K22" s="16"/>
      <c r="L22" s="16"/>
      <c r="M22" s="88"/>
      <c r="N22" s="16"/>
      <c r="O22" s="16"/>
      <c r="P22" s="19" t="s">
        <v>38</v>
      </c>
      <c r="Q22" s="19" t="s">
        <v>38</v>
      </c>
      <c r="R22" s="19" t="s">
        <v>38</v>
      </c>
      <c r="S22" s="19" t="s">
        <v>38</v>
      </c>
    </row>
    <row r="23" spans="1:19" ht="15" hidden="1" customHeight="1" x14ac:dyDescent="0.25">
      <c r="A23" s="122"/>
      <c r="B23" s="122"/>
      <c r="C23" s="122"/>
      <c r="D23" s="87"/>
      <c r="E23" s="9"/>
      <c r="F23" s="9"/>
      <c r="G23" s="9"/>
      <c r="H23" s="16"/>
      <c r="I23" s="16"/>
      <c r="J23" s="19"/>
      <c r="K23" s="16"/>
      <c r="L23" s="16"/>
      <c r="M23" s="88"/>
      <c r="N23" s="16"/>
      <c r="O23" s="16"/>
      <c r="P23" s="19"/>
      <c r="Q23" s="19"/>
      <c r="R23" s="19"/>
      <c r="S23" s="19"/>
    </row>
    <row r="24" spans="1:19" ht="35.25" hidden="1" customHeight="1" x14ac:dyDescent="0.25">
      <c r="A24" s="122" t="s">
        <v>143</v>
      </c>
      <c r="B24" s="139" t="s">
        <v>37</v>
      </c>
      <c r="C24" s="141"/>
      <c r="D24" s="90"/>
      <c r="E24" s="10" t="s">
        <v>38</v>
      </c>
      <c r="F24" s="9"/>
      <c r="G24" s="9"/>
      <c r="H24" s="16"/>
      <c r="I24" s="16"/>
      <c r="J24" s="19"/>
      <c r="K24" s="16"/>
      <c r="L24" s="16"/>
      <c r="M24" s="88"/>
      <c r="N24" s="16"/>
      <c r="O24" s="16"/>
      <c r="P24" s="19"/>
      <c r="Q24" s="19" t="s">
        <v>38</v>
      </c>
      <c r="R24" s="19"/>
      <c r="S24" s="19"/>
    </row>
    <row r="25" spans="1:19" ht="15" hidden="1" customHeight="1" x14ac:dyDescent="0.25">
      <c r="A25" s="122"/>
      <c r="B25" s="122" t="s">
        <v>39</v>
      </c>
      <c r="C25" s="122"/>
      <c r="D25" s="87"/>
      <c r="E25" s="9"/>
      <c r="F25" s="9"/>
      <c r="G25" s="9"/>
      <c r="H25" s="16" t="s">
        <v>38</v>
      </c>
      <c r="I25" s="16"/>
      <c r="J25" s="19" t="s">
        <v>38</v>
      </c>
      <c r="K25" s="16"/>
      <c r="L25" s="16"/>
      <c r="M25" s="88"/>
      <c r="N25" s="16"/>
      <c r="O25" s="16"/>
      <c r="P25" s="19" t="s">
        <v>38</v>
      </c>
      <c r="Q25" s="19" t="s">
        <v>38</v>
      </c>
      <c r="R25" s="19" t="s">
        <v>38</v>
      </c>
      <c r="S25" s="19" t="s">
        <v>38</v>
      </c>
    </row>
    <row r="26" spans="1:19" ht="15" hidden="1" customHeight="1" x14ac:dyDescent="0.25">
      <c r="A26" s="122"/>
      <c r="B26" s="122"/>
      <c r="C26" s="122"/>
      <c r="D26" s="87"/>
      <c r="E26" s="9"/>
      <c r="F26" s="9"/>
      <c r="G26" s="9"/>
      <c r="H26" s="16"/>
      <c r="I26" s="16"/>
      <c r="J26" s="19"/>
      <c r="K26" s="16"/>
      <c r="L26" s="16"/>
      <c r="M26" s="88"/>
      <c r="N26" s="16"/>
      <c r="O26" s="16"/>
      <c r="P26" s="19"/>
      <c r="Q26" s="19"/>
      <c r="R26" s="19"/>
      <c r="S26" s="19"/>
    </row>
    <row r="27" spans="1:19" ht="36.75" hidden="1" customHeight="1" x14ac:dyDescent="0.25">
      <c r="A27" s="122" t="s">
        <v>137</v>
      </c>
      <c r="B27" s="139" t="s">
        <v>37</v>
      </c>
      <c r="C27" s="141"/>
      <c r="D27" s="90"/>
      <c r="E27" s="10" t="s">
        <v>38</v>
      </c>
      <c r="F27" s="9"/>
      <c r="G27" s="9"/>
      <c r="H27" s="16"/>
      <c r="I27" s="16"/>
      <c r="J27" s="19"/>
      <c r="K27" s="16"/>
      <c r="L27" s="16"/>
      <c r="M27" s="88"/>
      <c r="N27" s="16"/>
      <c r="O27" s="16"/>
      <c r="P27" s="19"/>
      <c r="Q27" s="19" t="s">
        <v>38</v>
      </c>
      <c r="R27" s="19"/>
      <c r="S27" s="19"/>
    </row>
    <row r="28" spans="1:19" ht="18.75" hidden="1" customHeight="1" x14ac:dyDescent="0.25">
      <c r="A28" s="122"/>
      <c r="B28" s="122" t="s">
        <v>39</v>
      </c>
      <c r="C28" s="122"/>
      <c r="D28" s="87"/>
      <c r="E28" s="9"/>
      <c r="F28" s="9"/>
      <c r="G28" s="9"/>
      <c r="H28" s="16" t="s">
        <v>38</v>
      </c>
      <c r="I28" s="16"/>
      <c r="J28" s="19" t="s">
        <v>38</v>
      </c>
      <c r="K28" s="16"/>
      <c r="L28" s="16"/>
      <c r="M28" s="88"/>
      <c r="N28" s="16"/>
      <c r="O28" s="16"/>
      <c r="P28" s="19" t="s">
        <v>38</v>
      </c>
      <c r="Q28" s="19" t="s">
        <v>38</v>
      </c>
      <c r="R28" s="19" t="s">
        <v>38</v>
      </c>
      <c r="S28" s="19" t="s">
        <v>38</v>
      </c>
    </row>
    <row r="29" spans="1:19" ht="15" hidden="1" customHeight="1" x14ac:dyDescent="0.25">
      <c r="A29" s="122"/>
      <c r="B29" s="122"/>
      <c r="C29" s="122"/>
      <c r="D29" s="87"/>
      <c r="E29" s="9"/>
      <c r="F29" s="9"/>
      <c r="G29" s="9"/>
      <c r="H29" s="16"/>
      <c r="I29" s="16"/>
      <c r="J29" s="19"/>
      <c r="K29" s="16"/>
      <c r="L29" s="16"/>
      <c r="M29" s="88"/>
      <c r="N29" s="16"/>
      <c r="O29" s="16"/>
      <c r="P29" s="19"/>
      <c r="Q29" s="19"/>
      <c r="R29" s="19"/>
      <c r="S29" s="19"/>
    </row>
    <row r="30" spans="1:19" ht="33.75" hidden="1" customHeight="1" x14ac:dyDescent="0.25">
      <c r="A30" s="122" t="s">
        <v>144</v>
      </c>
      <c r="B30" s="139" t="s">
        <v>37</v>
      </c>
      <c r="C30" s="141"/>
      <c r="D30" s="90"/>
      <c r="E30" s="10" t="s">
        <v>38</v>
      </c>
      <c r="F30" s="9"/>
      <c r="G30" s="9"/>
      <c r="H30" s="16"/>
      <c r="I30" s="16"/>
      <c r="J30" s="19"/>
      <c r="K30" s="16"/>
      <c r="L30" s="16"/>
      <c r="M30" s="88"/>
      <c r="N30" s="16"/>
      <c r="O30" s="16"/>
      <c r="P30" s="19"/>
      <c r="Q30" s="19" t="s">
        <v>38</v>
      </c>
      <c r="R30" s="19"/>
      <c r="S30" s="19"/>
    </row>
    <row r="31" spans="1:19" ht="18" hidden="1" customHeight="1" x14ac:dyDescent="0.25">
      <c r="A31" s="122"/>
      <c r="B31" s="122" t="s">
        <v>39</v>
      </c>
      <c r="C31" s="122"/>
      <c r="D31" s="87"/>
      <c r="E31" s="9"/>
      <c r="F31" s="9"/>
      <c r="G31" s="9"/>
      <c r="H31" s="16" t="s">
        <v>38</v>
      </c>
      <c r="I31" s="16"/>
      <c r="J31" s="19" t="s">
        <v>38</v>
      </c>
      <c r="K31" s="16"/>
      <c r="L31" s="16"/>
      <c r="M31" s="88"/>
      <c r="N31" s="16"/>
      <c r="O31" s="16"/>
      <c r="P31" s="19" t="s">
        <v>38</v>
      </c>
      <c r="Q31" s="19" t="s">
        <v>38</v>
      </c>
      <c r="R31" s="19" t="s">
        <v>38</v>
      </c>
      <c r="S31" s="19" t="s">
        <v>38</v>
      </c>
    </row>
    <row r="32" spans="1:19" ht="15" hidden="1" customHeight="1" x14ac:dyDescent="0.25">
      <c r="A32" s="122"/>
      <c r="B32" s="122"/>
      <c r="C32" s="122"/>
      <c r="D32" s="87"/>
      <c r="E32" s="9"/>
      <c r="F32" s="9"/>
      <c r="G32" s="9"/>
      <c r="H32" s="16"/>
      <c r="I32" s="16"/>
      <c r="J32" s="19"/>
      <c r="K32" s="16"/>
      <c r="L32" s="16"/>
      <c r="M32" s="88"/>
      <c r="N32" s="16"/>
      <c r="O32" s="16"/>
      <c r="P32" s="19"/>
      <c r="Q32" s="19"/>
      <c r="R32" s="19"/>
      <c r="S32" s="19"/>
    </row>
    <row r="33" spans="1:19" ht="31.5" hidden="1" customHeight="1" x14ac:dyDescent="0.25">
      <c r="A33" s="122" t="s">
        <v>150</v>
      </c>
      <c r="B33" s="139" t="s">
        <v>37</v>
      </c>
      <c r="C33" s="141"/>
      <c r="D33" s="90"/>
      <c r="E33" s="10" t="s">
        <v>38</v>
      </c>
      <c r="F33" s="9"/>
      <c r="G33" s="9"/>
      <c r="H33" s="16"/>
      <c r="I33" s="16"/>
      <c r="J33" s="19"/>
      <c r="K33" s="16"/>
      <c r="L33" s="16"/>
      <c r="M33" s="88"/>
      <c r="N33" s="16"/>
      <c r="O33" s="16"/>
      <c r="P33" s="19"/>
      <c r="Q33" s="19" t="s">
        <v>38</v>
      </c>
      <c r="R33" s="19"/>
      <c r="S33" s="19"/>
    </row>
    <row r="34" spans="1:19" ht="18.75" hidden="1" customHeight="1" x14ac:dyDescent="0.25">
      <c r="A34" s="122"/>
      <c r="B34" s="122" t="s">
        <v>39</v>
      </c>
      <c r="C34" s="122"/>
      <c r="D34" s="87"/>
      <c r="E34" s="9"/>
      <c r="F34" s="9"/>
      <c r="G34" s="9"/>
      <c r="H34" s="16" t="s">
        <v>38</v>
      </c>
      <c r="I34" s="16"/>
      <c r="J34" s="19" t="s">
        <v>38</v>
      </c>
      <c r="K34" s="16"/>
      <c r="L34" s="16"/>
      <c r="M34" s="88"/>
      <c r="N34" s="16"/>
      <c r="O34" s="16"/>
      <c r="P34" s="19" t="s">
        <v>38</v>
      </c>
      <c r="Q34" s="19" t="s">
        <v>38</v>
      </c>
      <c r="R34" s="19" t="s">
        <v>38</v>
      </c>
      <c r="S34" s="19" t="s">
        <v>38</v>
      </c>
    </row>
    <row r="35" spans="1:19" ht="15" hidden="1" customHeight="1" x14ac:dyDescent="0.25">
      <c r="A35" s="122"/>
      <c r="B35" s="122"/>
      <c r="C35" s="122"/>
      <c r="D35" s="87"/>
      <c r="E35" s="9"/>
      <c r="F35" s="9"/>
      <c r="G35" s="9"/>
      <c r="H35" s="16"/>
      <c r="I35" s="16"/>
      <c r="J35" s="19"/>
      <c r="K35" s="16"/>
      <c r="L35" s="16"/>
      <c r="M35" s="88"/>
      <c r="N35" s="16"/>
      <c r="O35" s="16"/>
      <c r="P35" s="19"/>
      <c r="Q35" s="19"/>
      <c r="R35" s="19"/>
      <c r="S35" s="19"/>
    </row>
    <row r="36" spans="1:19" ht="37.5" hidden="1" customHeight="1" x14ac:dyDescent="0.25">
      <c r="A36" s="122" t="s">
        <v>151</v>
      </c>
      <c r="B36" s="139" t="s">
        <v>37</v>
      </c>
      <c r="C36" s="141"/>
      <c r="D36" s="90"/>
      <c r="E36" s="10" t="s">
        <v>38</v>
      </c>
      <c r="F36" s="9"/>
      <c r="G36" s="9"/>
      <c r="H36" s="16"/>
      <c r="I36" s="16"/>
      <c r="J36" s="19"/>
      <c r="K36" s="16"/>
      <c r="L36" s="16"/>
      <c r="M36" s="88"/>
      <c r="N36" s="16"/>
      <c r="O36" s="16"/>
      <c r="P36" s="19"/>
      <c r="Q36" s="19" t="s">
        <v>38</v>
      </c>
      <c r="R36" s="19"/>
      <c r="S36" s="19"/>
    </row>
    <row r="37" spans="1:19" ht="18" hidden="1" customHeight="1" x14ac:dyDescent="0.25">
      <c r="A37" s="122"/>
      <c r="B37" s="122" t="s">
        <v>39</v>
      </c>
      <c r="C37" s="122"/>
      <c r="D37" s="87"/>
      <c r="E37" s="9"/>
      <c r="F37" s="9"/>
      <c r="G37" s="9"/>
      <c r="H37" s="16" t="s">
        <v>38</v>
      </c>
      <c r="I37" s="16"/>
      <c r="J37" s="19" t="s">
        <v>38</v>
      </c>
      <c r="K37" s="16"/>
      <c r="L37" s="16"/>
      <c r="M37" s="88"/>
      <c r="N37" s="16"/>
      <c r="O37" s="16"/>
      <c r="P37" s="19" t="s">
        <v>38</v>
      </c>
      <c r="Q37" s="19" t="s">
        <v>38</v>
      </c>
      <c r="R37" s="19" t="s">
        <v>38</v>
      </c>
      <c r="S37" s="19" t="s">
        <v>38</v>
      </c>
    </row>
    <row r="38" spans="1:19" ht="15" hidden="1" customHeight="1" x14ac:dyDescent="0.25">
      <c r="A38" s="122"/>
      <c r="B38" s="122"/>
      <c r="C38" s="122"/>
      <c r="D38" s="87"/>
      <c r="E38" s="9"/>
      <c r="F38" s="9"/>
      <c r="G38" s="9"/>
      <c r="H38" s="16"/>
      <c r="I38" s="16"/>
      <c r="J38" s="19"/>
      <c r="K38" s="16"/>
      <c r="L38" s="16"/>
      <c r="M38" s="88"/>
      <c r="N38" s="16"/>
      <c r="O38" s="16"/>
      <c r="P38" s="19"/>
      <c r="Q38" s="19"/>
      <c r="R38" s="19"/>
      <c r="S38" s="19"/>
    </row>
    <row r="39" spans="1:19" hidden="1" x14ac:dyDescent="0.25">
      <c r="A39" s="122" t="s">
        <v>98</v>
      </c>
      <c r="B39" s="139" t="s">
        <v>37</v>
      </c>
      <c r="C39" s="141"/>
      <c r="D39" s="90"/>
      <c r="E39" s="10" t="s">
        <v>38</v>
      </c>
      <c r="F39" s="9"/>
      <c r="G39" s="9"/>
      <c r="H39" s="16"/>
      <c r="I39" s="16"/>
      <c r="J39" s="19"/>
      <c r="K39" s="16"/>
      <c r="L39" s="16"/>
      <c r="M39" s="88"/>
      <c r="N39" s="16"/>
      <c r="O39" s="16"/>
      <c r="P39" s="19"/>
      <c r="Q39" s="19" t="s">
        <v>38</v>
      </c>
      <c r="R39" s="19"/>
      <c r="S39" s="19"/>
    </row>
    <row r="40" spans="1:19" hidden="1" x14ac:dyDescent="0.25">
      <c r="A40" s="122"/>
      <c r="B40" s="122" t="s">
        <v>39</v>
      </c>
      <c r="C40" s="122"/>
      <c r="D40" s="87"/>
      <c r="E40" s="9"/>
      <c r="F40" s="9"/>
      <c r="G40" s="9"/>
      <c r="H40" s="16" t="s">
        <v>38</v>
      </c>
      <c r="I40" s="16"/>
      <c r="J40" s="19" t="s">
        <v>38</v>
      </c>
      <c r="K40" s="16"/>
      <c r="L40" s="16"/>
      <c r="M40" s="88"/>
      <c r="N40" s="16"/>
      <c r="O40" s="16"/>
      <c r="P40" s="19" t="s">
        <v>38</v>
      </c>
      <c r="Q40" s="19" t="s">
        <v>38</v>
      </c>
      <c r="R40" s="19" t="s">
        <v>38</v>
      </c>
      <c r="S40" s="19" t="s">
        <v>38</v>
      </c>
    </row>
    <row r="41" spans="1:19" ht="15" hidden="1" customHeight="1" x14ac:dyDescent="0.25">
      <c r="A41" s="122"/>
      <c r="B41" s="122"/>
      <c r="C41" s="122"/>
      <c r="D41" s="87"/>
      <c r="E41" s="9"/>
      <c r="F41" s="9"/>
      <c r="G41" s="9"/>
      <c r="H41" s="16"/>
      <c r="I41" s="16"/>
      <c r="J41" s="19"/>
      <c r="K41" s="16"/>
      <c r="L41" s="16"/>
      <c r="M41" s="88"/>
      <c r="N41" s="16"/>
      <c r="O41" s="16"/>
      <c r="P41" s="19"/>
      <c r="Q41" s="19"/>
      <c r="R41" s="19"/>
      <c r="S41" s="19"/>
    </row>
    <row r="42" spans="1:19" hidden="1" x14ac:dyDescent="0.25">
      <c r="A42" s="122" t="s">
        <v>145</v>
      </c>
      <c r="B42" s="139" t="s">
        <v>37</v>
      </c>
      <c r="C42" s="141"/>
      <c r="D42" s="90"/>
      <c r="E42" s="10" t="s">
        <v>38</v>
      </c>
      <c r="F42" s="9"/>
      <c r="G42" s="9"/>
      <c r="H42" s="16"/>
      <c r="I42" s="16"/>
      <c r="J42" s="19"/>
      <c r="K42" s="16"/>
      <c r="L42" s="16"/>
      <c r="M42" s="88"/>
      <c r="N42" s="16"/>
      <c r="O42" s="16"/>
      <c r="P42" s="19"/>
      <c r="Q42" s="19" t="s">
        <v>38</v>
      </c>
      <c r="R42" s="19"/>
      <c r="S42" s="19"/>
    </row>
    <row r="43" spans="1:19" hidden="1" x14ac:dyDescent="0.25">
      <c r="A43" s="122"/>
      <c r="B43" s="122" t="s">
        <v>39</v>
      </c>
      <c r="C43" s="122"/>
      <c r="D43" s="87"/>
      <c r="E43" s="9"/>
      <c r="F43" s="9"/>
      <c r="G43" s="9"/>
      <c r="H43" s="16" t="s">
        <v>38</v>
      </c>
      <c r="I43" s="16"/>
      <c r="J43" s="19" t="s">
        <v>38</v>
      </c>
      <c r="K43" s="16"/>
      <c r="L43" s="16"/>
      <c r="M43" s="88"/>
      <c r="N43" s="16"/>
      <c r="O43" s="16"/>
      <c r="P43" s="19" t="s">
        <v>38</v>
      </c>
      <c r="Q43" s="19" t="s">
        <v>38</v>
      </c>
      <c r="R43" s="19" t="s">
        <v>38</v>
      </c>
      <c r="S43" s="19" t="s">
        <v>38</v>
      </c>
    </row>
    <row r="44" spans="1:19" ht="15" hidden="1" customHeight="1" x14ac:dyDescent="0.25">
      <c r="A44" s="122"/>
      <c r="B44" s="122"/>
      <c r="C44" s="122"/>
      <c r="D44" s="87"/>
      <c r="E44" s="9"/>
      <c r="F44" s="9"/>
      <c r="G44" s="9"/>
      <c r="H44" s="16"/>
      <c r="I44" s="16"/>
      <c r="J44" s="19"/>
      <c r="K44" s="16"/>
      <c r="L44" s="16"/>
      <c r="M44" s="88"/>
      <c r="N44" s="16"/>
      <c r="O44" s="16"/>
      <c r="P44" s="19"/>
      <c r="Q44" s="19"/>
      <c r="R44" s="19"/>
      <c r="S44" s="19"/>
    </row>
    <row r="45" spans="1:19" x14ac:dyDescent="0.25">
      <c r="A45" s="122" t="s">
        <v>102</v>
      </c>
      <c r="B45" s="139" t="s">
        <v>37</v>
      </c>
      <c r="C45" s="141"/>
      <c r="D45" s="90"/>
      <c r="E45" s="10" t="s">
        <v>38</v>
      </c>
      <c r="F45" s="9"/>
      <c r="G45" s="9"/>
      <c r="H45" s="16">
        <f>H47</f>
        <v>100</v>
      </c>
      <c r="I45" s="16">
        <f>I47</f>
        <v>100</v>
      </c>
      <c r="J45" s="19">
        <f>J47</f>
        <v>100</v>
      </c>
      <c r="K45" s="19">
        <f t="shared" ref="K45:P45" si="1">K47</f>
        <v>100</v>
      </c>
      <c r="L45" s="19">
        <f t="shared" si="1"/>
        <v>100</v>
      </c>
      <c r="M45" s="88" t="s">
        <v>38</v>
      </c>
      <c r="N45" s="19"/>
      <c r="O45" s="19"/>
      <c r="P45" s="19">
        <f t="shared" si="1"/>
        <v>2504394.58</v>
      </c>
      <c r="Q45" s="19" t="s">
        <v>38</v>
      </c>
      <c r="R45" s="19">
        <f>R47</f>
        <v>2504394.58</v>
      </c>
      <c r="S45" s="19">
        <f>S47</f>
        <v>2504394.58</v>
      </c>
    </row>
    <row r="46" spans="1:19" x14ac:dyDescent="0.25">
      <c r="A46" s="122"/>
      <c r="B46" s="122" t="s">
        <v>39</v>
      </c>
      <c r="C46" s="122"/>
      <c r="D46" s="87"/>
      <c r="E46" s="9"/>
      <c r="F46" s="9"/>
      <c r="G46" s="9"/>
      <c r="H46" s="16" t="s">
        <v>38</v>
      </c>
      <c r="I46" s="16"/>
      <c r="J46" s="19" t="s">
        <v>38</v>
      </c>
      <c r="K46" s="16"/>
      <c r="L46" s="16"/>
      <c r="M46" s="88" t="s">
        <v>38</v>
      </c>
      <c r="N46" s="16"/>
      <c r="O46" s="16"/>
      <c r="P46" s="19" t="s">
        <v>38</v>
      </c>
      <c r="Q46" s="19" t="s">
        <v>38</v>
      </c>
      <c r="R46" s="19" t="s">
        <v>38</v>
      </c>
      <c r="S46" s="19" t="s">
        <v>38</v>
      </c>
    </row>
    <row r="47" spans="1:19" ht="150" customHeight="1" x14ac:dyDescent="0.25">
      <c r="A47" s="122"/>
      <c r="B47" s="122" t="s">
        <v>179</v>
      </c>
      <c r="C47" s="122"/>
      <c r="D47" s="87"/>
      <c r="E47" s="9" t="s">
        <v>124</v>
      </c>
      <c r="F47" s="9" t="s">
        <v>99</v>
      </c>
      <c r="G47" s="78">
        <v>744</v>
      </c>
      <c r="H47" s="16">
        <v>100</v>
      </c>
      <c r="I47" s="16">
        <f>H47</f>
        <v>100</v>
      </c>
      <c r="J47" s="19">
        <f>R47/P47*100</f>
        <v>100</v>
      </c>
      <c r="K47" s="19">
        <f>J47</f>
        <v>100</v>
      </c>
      <c r="L47" s="19">
        <f>K47</f>
        <v>100</v>
      </c>
      <c r="M47" s="19"/>
      <c r="N47" s="16" t="s">
        <v>100</v>
      </c>
      <c r="O47" s="16" t="s">
        <v>100</v>
      </c>
      <c r="P47" s="19">
        <f>1923498.14+580896.44</f>
        <v>2504394.58</v>
      </c>
      <c r="Q47" s="19"/>
      <c r="R47" s="19">
        <v>2504394.58</v>
      </c>
      <c r="S47" s="19">
        <f>R47</f>
        <v>2504394.58</v>
      </c>
    </row>
    <row r="48" spans="1:19" ht="15" hidden="1" customHeight="1" x14ac:dyDescent="0.25">
      <c r="A48" s="122" t="s">
        <v>103</v>
      </c>
      <c r="B48" s="139" t="s">
        <v>37</v>
      </c>
      <c r="C48" s="141"/>
      <c r="D48" s="90"/>
      <c r="E48" s="10" t="s">
        <v>38</v>
      </c>
      <c r="F48" s="9"/>
      <c r="G48" s="9"/>
      <c r="H48" s="10"/>
      <c r="I48" s="9"/>
      <c r="J48" s="11"/>
      <c r="K48" s="9"/>
      <c r="L48" s="10"/>
      <c r="M48" s="89"/>
      <c r="N48" s="10"/>
      <c r="O48" s="10"/>
      <c r="P48" s="11"/>
      <c r="Q48" s="12" t="s">
        <v>38</v>
      </c>
      <c r="R48" s="11"/>
      <c r="S48" s="11"/>
    </row>
    <row r="49" spans="1:19" hidden="1" x14ac:dyDescent="0.25">
      <c r="A49" s="122"/>
      <c r="B49" s="122" t="s">
        <v>39</v>
      </c>
      <c r="C49" s="122"/>
      <c r="D49" s="87"/>
      <c r="E49" s="9"/>
      <c r="F49" s="9"/>
      <c r="G49" s="9"/>
      <c r="H49" s="10" t="s">
        <v>38</v>
      </c>
      <c r="I49" s="9"/>
      <c r="J49" s="12" t="s">
        <v>38</v>
      </c>
      <c r="K49" s="9"/>
      <c r="L49" s="10"/>
      <c r="M49" s="89"/>
      <c r="N49" s="10"/>
      <c r="O49" s="10"/>
      <c r="P49" s="12" t="s">
        <v>38</v>
      </c>
      <c r="Q49" s="12" t="s">
        <v>38</v>
      </c>
      <c r="R49" s="12" t="s">
        <v>38</v>
      </c>
      <c r="S49" s="12" t="s">
        <v>38</v>
      </c>
    </row>
    <row r="50" spans="1:19" ht="15" hidden="1" customHeight="1" x14ac:dyDescent="0.25">
      <c r="A50" s="122"/>
      <c r="B50" s="122"/>
      <c r="C50" s="122"/>
      <c r="D50" s="87"/>
      <c r="E50" s="9"/>
      <c r="F50" s="9"/>
      <c r="G50" s="9"/>
      <c r="H50" s="10"/>
      <c r="I50" s="9"/>
      <c r="J50" s="11"/>
      <c r="K50" s="9"/>
      <c r="L50" s="9"/>
      <c r="M50" s="9"/>
      <c r="N50" s="10"/>
      <c r="O50" s="10"/>
      <c r="P50" s="11"/>
      <c r="Q50" s="11"/>
      <c r="R50" s="11"/>
      <c r="S50" s="11"/>
    </row>
    <row r="51" spans="1:19" hidden="1" x14ac:dyDescent="0.25">
      <c r="A51" s="27"/>
    </row>
    <row r="52" spans="1:19" hidden="1" x14ac:dyDescent="0.25">
      <c r="A52" s="27" t="s">
        <v>168</v>
      </c>
      <c r="H52" s="142"/>
      <c r="I52" s="142"/>
    </row>
    <row r="53" spans="1:19" hidden="1" x14ac:dyDescent="0.25">
      <c r="A53" s="28" t="s">
        <v>89</v>
      </c>
    </row>
    <row r="54" spans="1:19" hidden="1" x14ac:dyDescent="0.25">
      <c r="A54" s="27" t="s">
        <v>194</v>
      </c>
    </row>
    <row r="55" spans="1:19" hidden="1" x14ac:dyDescent="0.25">
      <c r="A55" s="27"/>
    </row>
    <row r="56" spans="1:19" hidden="1" x14ac:dyDescent="0.25">
      <c r="A56" s="27" t="s">
        <v>20</v>
      </c>
    </row>
    <row r="57" spans="1:19" hidden="1" x14ac:dyDescent="0.25"/>
    <row r="58" spans="1:19" ht="18" hidden="1" x14ac:dyDescent="0.25">
      <c r="A58" s="143" t="s">
        <v>40</v>
      </c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</row>
    <row r="59" spans="1:19" ht="6" hidden="1" customHeight="1" x14ac:dyDescent="0.25"/>
    <row r="60" spans="1:19" hidden="1" x14ac:dyDescent="0.25">
      <c r="A60" s="136" t="s">
        <v>41</v>
      </c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</row>
    <row r="61" spans="1:19" hidden="1" x14ac:dyDescent="0.25">
      <c r="A61" s="136" t="s">
        <v>42</v>
      </c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</row>
    <row r="62" spans="1:19" ht="15.75" hidden="1" customHeight="1" x14ac:dyDescent="0.25">
      <c r="A62" s="136" t="s">
        <v>43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</row>
    <row r="63" spans="1:19" ht="15" hidden="1" customHeight="1" x14ac:dyDescent="0.25">
      <c r="A63" s="136" t="s">
        <v>67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</row>
  </sheetData>
  <mergeCells count="85">
    <mergeCell ref="M5:M6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H4:M4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B23:C23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60:S60"/>
    <mergeCell ref="A61:S61"/>
    <mergeCell ref="A62:S62"/>
    <mergeCell ref="A63:S63"/>
    <mergeCell ref="A48:A50"/>
    <mergeCell ref="B48:C48"/>
    <mergeCell ref="B49:C49"/>
    <mergeCell ref="B50:C50"/>
    <mergeCell ref="H52:I52"/>
    <mergeCell ref="A58:S58"/>
  </mergeCells>
  <pageMargins left="0.16" right="0.17" top="0.36" bottom="0.37" header="0.31496062992125984" footer="0.31496062992125984"/>
  <pageSetup paperSize="9" scale="64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zoomScale="110" zoomScaleNormal="110" workbookViewId="0">
      <selection sqref="A1:XFD18"/>
    </sheetView>
  </sheetViews>
  <sheetFormatPr defaultRowHeight="12.75" x14ac:dyDescent="0.2"/>
  <cols>
    <col min="1" max="1" width="8.28515625" style="4" customWidth="1"/>
    <col min="2" max="2" width="16.85546875" style="4" customWidth="1"/>
    <col min="3" max="3" width="49.28515625" style="4" customWidth="1"/>
    <col min="4" max="4" width="17.5703125" style="4" customWidth="1"/>
    <col min="5" max="16384" width="9.140625" style="4"/>
  </cols>
  <sheetData>
    <row r="1" spans="1:6" s="29" customFormat="1" x14ac:dyDescent="0.2">
      <c r="D1" s="100" t="s">
        <v>195</v>
      </c>
      <c r="E1" s="100"/>
      <c r="F1" s="100"/>
    </row>
    <row r="2" spans="1:6" s="29" customFormat="1" ht="56.25" customHeight="1" x14ac:dyDescent="0.2">
      <c r="D2" s="101" t="s">
        <v>196</v>
      </c>
      <c r="E2" s="101"/>
      <c r="F2" s="101"/>
    </row>
    <row r="3" spans="1:6" s="29" customFormat="1" x14ac:dyDescent="0.2">
      <c r="C3" s="102"/>
      <c r="D3" s="102"/>
    </row>
    <row r="4" spans="1:6" s="29" customFormat="1" x14ac:dyDescent="0.2">
      <c r="D4" s="30"/>
    </row>
    <row r="5" spans="1:6" s="29" customFormat="1" x14ac:dyDescent="0.2">
      <c r="D5" s="30"/>
    </row>
    <row r="6" spans="1:6" s="29" customFormat="1" x14ac:dyDescent="0.2">
      <c r="D6" s="30"/>
    </row>
    <row r="7" spans="1:6" x14ac:dyDescent="0.2">
      <c r="A7" s="111" t="s">
        <v>197</v>
      </c>
      <c r="B7" s="111"/>
      <c r="C7" s="111"/>
      <c r="D7" s="111"/>
      <c r="E7" s="111"/>
      <c r="F7" s="111"/>
    </row>
    <row r="8" spans="1:6" x14ac:dyDescent="0.2">
      <c r="A8" s="111" t="s">
        <v>1</v>
      </c>
      <c r="B8" s="111"/>
      <c r="C8" s="111"/>
      <c r="D8" s="111"/>
      <c r="E8" s="111"/>
      <c r="F8" s="111"/>
    </row>
    <row r="9" spans="1:6" x14ac:dyDescent="0.2">
      <c r="A9" s="111"/>
      <c r="B9" s="111"/>
      <c r="C9" s="111"/>
      <c r="D9" s="111"/>
      <c r="E9" s="111"/>
      <c r="F9" s="111"/>
    </row>
    <row r="10" spans="1:6" x14ac:dyDescent="0.2">
      <c r="A10" s="84"/>
      <c r="B10" s="84"/>
      <c r="C10" s="56" t="s">
        <v>198</v>
      </c>
      <c r="D10" s="56"/>
      <c r="E10" s="56"/>
      <c r="F10" s="57" t="s">
        <v>199</v>
      </c>
    </row>
    <row r="11" spans="1:6" x14ac:dyDescent="0.2">
      <c r="A11" s="84"/>
      <c r="B11" s="84"/>
      <c r="C11" s="58" t="s">
        <v>210</v>
      </c>
      <c r="E11" s="59" t="s">
        <v>200</v>
      </c>
      <c r="F11" s="60">
        <v>46052</v>
      </c>
    </row>
    <row r="12" spans="1:6" x14ac:dyDescent="0.2">
      <c r="A12" s="84"/>
      <c r="B12" s="84"/>
      <c r="E12" s="59" t="s">
        <v>201</v>
      </c>
      <c r="F12" s="60">
        <v>46070</v>
      </c>
    </row>
    <row r="13" spans="1:6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x14ac:dyDescent="0.2">
      <c r="A14" s="84"/>
      <c r="B14" s="84"/>
      <c r="E14" s="59"/>
      <c r="F14" s="114" t="s">
        <v>216</v>
      </c>
    </row>
    <row r="15" spans="1:6" ht="36.75" customHeight="1" x14ac:dyDescent="0.2">
      <c r="A15" s="112" t="s">
        <v>206</v>
      </c>
      <c r="B15" s="112"/>
      <c r="C15" s="64" t="s">
        <v>231</v>
      </c>
      <c r="E15" s="59" t="s">
        <v>208</v>
      </c>
      <c r="F15" s="115"/>
    </row>
    <row r="16" spans="1:6" ht="19.5" customHeight="1" x14ac:dyDescent="0.2">
      <c r="A16" s="84"/>
      <c r="B16" s="84"/>
      <c r="E16" s="59"/>
      <c r="F16" s="116" t="s">
        <v>230</v>
      </c>
    </row>
    <row r="17" spans="1:6" ht="52.5" customHeight="1" x14ac:dyDescent="0.2">
      <c r="A17" s="111" t="s">
        <v>3</v>
      </c>
      <c r="B17" s="111"/>
      <c r="C17" s="65" t="s">
        <v>125</v>
      </c>
      <c r="D17" s="66"/>
      <c r="E17" s="66" t="s">
        <v>209</v>
      </c>
      <c r="F17" s="117"/>
    </row>
    <row r="18" spans="1:6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x14ac:dyDescent="0.2">
      <c r="A19" s="1"/>
      <c r="B19" s="1"/>
    </row>
    <row r="20" spans="1:6" x14ac:dyDescent="0.2">
      <c r="A20" s="1"/>
      <c r="B20" s="1"/>
    </row>
    <row r="21" spans="1:6" x14ac:dyDescent="0.2">
      <c r="A21" s="147" t="s">
        <v>4</v>
      </c>
      <c r="B21" s="147"/>
      <c r="C21" s="147"/>
      <c r="D21" s="147"/>
    </row>
    <row r="22" spans="1:6" x14ac:dyDescent="0.2">
      <c r="A22" s="147" t="s">
        <v>5</v>
      </c>
      <c r="B22" s="147"/>
      <c r="C22" s="147"/>
      <c r="D22" s="147"/>
    </row>
    <row r="23" spans="1:6" x14ac:dyDescent="0.2">
      <c r="A23" s="1"/>
      <c r="B23" s="1"/>
    </row>
    <row r="24" spans="1:6" ht="15" customHeight="1" x14ac:dyDescent="0.2">
      <c r="A24" s="167" t="s">
        <v>66</v>
      </c>
      <c r="B24" s="169" t="s">
        <v>6</v>
      </c>
      <c r="C24" s="170"/>
      <c r="D24" s="144" t="s">
        <v>51</v>
      </c>
      <c r="E24" s="144"/>
      <c r="F24" s="144"/>
    </row>
    <row r="25" spans="1:6" x14ac:dyDescent="0.2">
      <c r="A25" s="168"/>
      <c r="B25" s="171"/>
      <c r="C25" s="172"/>
      <c r="D25" s="144"/>
      <c r="E25" s="144"/>
      <c r="F25" s="144"/>
    </row>
    <row r="26" spans="1:6" ht="15" customHeight="1" x14ac:dyDescent="0.2">
      <c r="A26" s="3">
        <v>1</v>
      </c>
      <c r="B26" s="173">
        <v>2</v>
      </c>
      <c r="C26" s="174"/>
      <c r="D26" s="144">
        <v>3</v>
      </c>
      <c r="E26" s="144"/>
      <c r="F26" s="144"/>
    </row>
    <row r="27" spans="1:6" ht="15" customHeight="1" x14ac:dyDescent="0.2">
      <c r="A27" s="6" t="s">
        <v>55</v>
      </c>
      <c r="B27" s="163" t="s">
        <v>7</v>
      </c>
      <c r="C27" s="164"/>
      <c r="D27" s="144" t="s">
        <v>8</v>
      </c>
      <c r="E27" s="144"/>
      <c r="F27" s="144"/>
    </row>
    <row r="28" spans="1:6" ht="15" customHeight="1" x14ac:dyDescent="0.2">
      <c r="A28" s="7" t="s">
        <v>54</v>
      </c>
      <c r="B28" s="165" t="s">
        <v>9</v>
      </c>
      <c r="C28" s="166"/>
      <c r="D28" s="145">
        <f>D29</f>
        <v>1</v>
      </c>
      <c r="E28" s="145"/>
      <c r="F28" s="145"/>
    </row>
    <row r="29" spans="1:6" ht="15" customHeight="1" x14ac:dyDescent="0.2">
      <c r="A29" s="8" t="s">
        <v>56</v>
      </c>
      <c r="B29" s="163" t="s">
        <v>10</v>
      </c>
      <c r="C29" s="164"/>
      <c r="D29" s="144">
        <v>1</v>
      </c>
      <c r="E29" s="144"/>
      <c r="F29" s="144"/>
    </row>
    <row r="30" spans="1:6" ht="15" customHeight="1" x14ac:dyDescent="0.2">
      <c r="A30" s="8" t="s">
        <v>57</v>
      </c>
      <c r="B30" s="163" t="s">
        <v>11</v>
      </c>
      <c r="C30" s="164"/>
      <c r="D30" s="144"/>
      <c r="E30" s="144"/>
      <c r="F30" s="144"/>
    </row>
    <row r="31" spans="1:6" ht="15" customHeight="1" x14ac:dyDescent="0.2">
      <c r="A31" s="8" t="s">
        <v>58</v>
      </c>
      <c r="B31" s="163" t="s">
        <v>12</v>
      </c>
      <c r="C31" s="164"/>
      <c r="D31" s="144"/>
      <c r="E31" s="144"/>
      <c r="F31" s="144"/>
    </row>
    <row r="32" spans="1:6" ht="15" customHeight="1" x14ac:dyDescent="0.2">
      <c r="A32" s="7" t="s">
        <v>59</v>
      </c>
      <c r="B32" s="165" t="s">
        <v>13</v>
      </c>
      <c r="C32" s="166"/>
      <c r="D32" s="145"/>
      <c r="E32" s="145"/>
      <c r="F32" s="145"/>
    </row>
    <row r="33" spans="1:6" ht="15" customHeight="1" x14ac:dyDescent="0.2">
      <c r="A33" s="7" t="s">
        <v>60</v>
      </c>
      <c r="B33" s="165" t="s">
        <v>14</v>
      </c>
      <c r="C33" s="166"/>
      <c r="D33" s="145"/>
      <c r="E33" s="145"/>
      <c r="F33" s="145"/>
    </row>
    <row r="34" spans="1:6" ht="15" customHeight="1" x14ac:dyDescent="0.2">
      <c r="A34" s="8" t="s">
        <v>61</v>
      </c>
      <c r="B34" s="163" t="s">
        <v>15</v>
      </c>
      <c r="C34" s="164"/>
      <c r="D34" s="144"/>
      <c r="E34" s="144"/>
      <c r="F34" s="144"/>
    </row>
    <row r="35" spans="1:6" ht="15" customHeight="1" x14ac:dyDescent="0.2">
      <c r="A35" s="8" t="s">
        <v>62</v>
      </c>
      <c r="B35" s="163" t="s">
        <v>10</v>
      </c>
      <c r="C35" s="164"/>
      <c r="D35" s="144"/>
      <c r="E35" s="144"/>
      <c r="F35" s="144"/>
    </row>
    <row r="36" spans="1:6" ht="15" customHeight="1" x14ac:dyDescent="0.2">
      <c r="A36" s="7" t="s">
        <v>63</v>
      </c>
      <c r="B36" s="165" t="s">
        <v>16</v>
      </c>
      <c r="C36" s="166"/>
      <c r="D36" s="145"/>
      <c r="E36" s="145"/>
      <c r="F36" s="145"/>
    </row>
    <row r="37" spans="1:6" ht="15" customHeight="1" x14ac:dyDescent="0.2">
      <c r="A37" s="8" t="s">
        <v>64</v>
      </c>
      <c r="B37" s="163" t="s">
        <v>17</v>
      </c>
      <c r="C37" s="164"/>
      <c r="D37" s="144"/>
      <c r="E37" s="144"/>
      <c r="F37" s="144"/>
    </row>
    <row r="38" spans="1:6" ht="15" customHeight="1" x14ac:dyDescent="0.2">
      <c r="A38" s="8" t="s">
        <v>65</v>
      </c>
      <c r="B38" s="163" t="s">
        <v>18</v>
      </c>
      <c r="C38" s="164"/>
      <c r="D38" s="144"/>
      <c r="E38" s="144"/>
      <c r="F38" s="144"/>
    </row>
    <row r="39" spans="1:6" ht="15" customHeight="1" x14ac:dyDescent="0.2">
      <c r="A39" s="6" t="s">
        <v>19</v>
      </c>
      <c r="B39" s="163" t="s">
        <v>19</v>
      </c>
      <c r="C39" s="164"/>
      <c r="D39" s="144" t="s">
        <v>19</v>
      </c>
      <c r="E39" s="144"/>
      <c r="F39" s="144"/>
    </row>
    <row r="40" spans="1:6" x14ac:dyDescent="0.2">
      <c r="A40" s="2"/>
      <c r="B40" s="2"/>
    </row>
    <row r="41" spans="1:6" ht="15.75" hidden="1" x14ac:dyDescent="0.2">
      <c r="A41" s="151" t="s">
        <v>21</v>
      </c>
      <c r="B41" s="151"/>
      <c r="C41" s="151"/>
      <c r="D41" s="151"/>
    </row>
    <row r="42" spans="1:6" ht="27.75" hidden="1" customHeight="1" x14ac:dyDescent="0.2">
      <c r="A42" s="150" t="s">
        <v>22</v>
      </c>
      <c r="B42" s="150"/>
      <c r="C42" s="150"/>
      <c r="D42" s="150"/>
    </row>
    <row r="43" spans="1:6" ht="41.25" hidden="1" customHeight="1" x14ac:dyDescent="0.2">
      <c r="A43" s="150" t="s">
        <v>23</v>
      </c>
      <c r="B43" s="150"/>
      <c r="C43" s="150"/>
      <c r="D43" s="150"/>
    </row>
    <row r="44" spans="1:6" ht="39.75" hidden="1" customHeight="1" x14ac:dyDescent="0.2">
      <c r="A44" s="150" t="s">
        <v>24</v>
      </c>
      <c r="B44" s="150"/>
      <c r="C44" s="150"/>
      <c r="D44" s="150"/>
    </row>
    <row r="45" spans="1:6" ht="28.5" hidden="1" customHeight="1" x14ac:dyDescent="0.2">
      <c r="A45" s="150" t="s">
        <v>25</v>
      </c>
      <c r="B45" s="150"/>
      <c r="C45" s="150"/>
      <c r="D45" s="150"/>
    </row>
    <row r="46" spans="1:6" ht="42" hidden="1" customHeight="1" x14ac:dyDescent="0.2">
      <c r="A46" s="150" t="s">
        <v>26</v>
      </c>
      <c r="B46" s="150"/>
      <c r="C46" s="150"/>
      <c r="D46" s="150"/>
    </row>
    <row r="47" spans="1:6" ht="29.25" hidden="1" customHeight="1" x14ac:dyDescent="0.2">
      <c r="A47" s="150" t="s">
        <v>27</v>
      </c>
      <c r="B47" s="150"/>
      <c r="C47" s="150"/>
      <c r="D47" s="150"/>
    </row>
    <row r="48" spans="1:6" ht="54.75" hidden="1" customHeight="1" x14ac:dyDescent="0.2">
      <c r="A48" s="150" t="s">
        <v>28</v>
      </c>
      <c r="B48" s="150"/>
      <c r="C48" s="150"/>
      <c r="D48" s="150"/>
    </row>
    <row r="49" spans="1:4" ht="53.25" hidden="1" customHeight="1" x14ac:dyDescent="0.2">
      <c r="A49" s="150" t="s">
        <v>29</v>
      </c>
      <c r="B49" s="150"/>
      <c r="C49" s="150"/>
      <c r="D49" s="150"/>
    </row>
    <row r="50" spans="1:4" x14ac:dyDescent="0.2">
      <c r="A50" s="1"/>
      <c r="B50" s="1"/>
    </row>
  </sheetData>
  <mergeCells count="55">
    <mergeCell ref="A18:B18"/>
    <mergeCell ref="C18:F18"/>
    <mergeCell ref="D24:F25"/>
    <mergeCell ref="D39:F39"/>
    <mergeCell ref="D38:F38"/>
    <mergeCell ref="D37:F37"/>
    <mergeCell ref="D36:F36"/>
    <mergeCell ref="D35:F35"/>
    <mergeCell ref="D34:F34"/>
    <mergeCell ref="D33:F33"/>
    <mergeCell ref="D32:F32"/>
    <mergeCell ref="D31:F31"/>
    <mergeCell ref="D30:F30"/>
    <mergeCell ref="D29:F29"/>
    <mergeCell ref="D28:F28"/>
    <mergeCell ref="D27:F27"/>
    <mergeCell ref="A9:F9"/>
    <mergeCell ref="A13:B13"/>
    <mergeCell ref="F14:F15"/>
    <mergeCell ref="A15:B15"/>
    <mergeCell ref="F16:F17"/>
    <mergeCell ref="A17:B17"/>
    <mergeCell ref="D1:F1"/>
    <mergeCell ref="D2:F2"/>
    <mergeCell ref="C3:D3"/>
    <mergeCell ref="A7:F7"/>
    <mergeCell ref="A8:F8"/>
    <mergeCell ref="D26:F26"/>
    <mergeCell ref="B28:C28"/>
    <mergeCell ref="A21:D21"/>
    <mergeCell ref="A22:D22"/>
    <mergeCell ref="A24:A25"/>
    <mergeCell ref="B24:C25"/>
    <mergeCell ref="B26:C26"/>
    <mergeCell ref="B27:C27"/>
    <mergeCell ref="A41:D41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A48:D48"/>
    <mergeCell ref="A49:D49"/>
    <mergeCell ref="A42:D42"/>
    <mergeCell ref="A43:D43"/>
    <mergeCell ref="A44:D44"/>
    <mergeCell ref="A45:D45"/>
    <mergeCell ref="A46:D46"/>
    <mergeCell ref="A47:D47"/>
  </mergeCells>
  <hyperlinks>
    <hyperlink ref="A49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zoomScale="80" zoomScaleNormal="80" workbookViewId="0">
      <selection activeCell="G29" sqref="G29"/>
    </sheetView>
  </sheetViews>
  <sheetFormatPr defaultRowHeight="15" x14ac:dyDescent="0.25"/>
  <cols>
    <col min="1" max="1" width="19.85546875" style="21" customWidth="1"/>
    <col min="2" max="2" width="0.140625" style="21" customWidth="1"/>
    <col min="3" max="3" width="25.28515625" style="21" customWidth="1"/>
    <col min="4" max="4" width="14" style="21" customWidth="1"/>
    <col min="5" max="5" width="17.5703125" style="21" customWidth="1"/>
    <col min="6" max="7" width="8.85546875" style="21" customWidth="1"/>
    <col min="8" max="8" width="14.140625" style="46" customWidth="1"/>
    <col min="9" max="13" width="14.140625" style="21" customWidth="1"/>
    <col min="14" max="15" width="14.140625" style="37" customWidth="1"/>
    <col min="16" max="19" width="14.140625" style="21" customWidth="1"/>
    <col min="20" max="16384" width="9.140625" style="21"/>
  </cols>
  <sheetData>
    <row r="1" spans="1:19" x14ac:dyDescent="0.25">
      <c r="A1" s="137" t="s">
        <v>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</row>
    <row r="2" spans="1:19" x14ac:dyDescent="0.25">
      <c r="A2" s="137" t="s">
        <v>31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x14ac:dyDescent="0.25">
      <c r="A3" s="22"/>
    </row>
    <row r="4" spans="1:19" s="23" customFormat="1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s="23" customFormat="1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s="23" customFormat="1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0" t="s">
        <v>36</v>
      </c>
      <c r="I6" s="16" t="s">
        <v>45</v>
      </c>
      <c r="J6" s="16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38">
        <v>1</v>
      </c>
      <c r="B7" s="138"/>
      <c r="C7" s="10">
        <v>2</v>
      </c>
      <c r="D7" s="89">
        <v>3</v>
      </c>
      <c r="E7" s="89">
        <v>4</v>
      </c>
      <c r="F7" s="89">
        <v>5</v>
      </c>
      <c r="G7" s="89">
        <v>6</v>
      </c>
      <c r="H7" s="89">
        <v>7</v>
      </c>
      <c r="I7" s="89">
        <v>8</v>
      </c>
      <c r="J7" s="89">
        <v>9</v>
      </c>
      <c r="K7" s="89">
        <v>10</v>
      </c>
      <c r="L7" s="89">
        <v>11</v>
      </c>
      <c r="M7" s="89">
        <v>12</v>
      </c>
      <c r="N7" s="89">
        <v>13</v>
      </c>
      <c r="O7" s="89">
        <v>14</v>
      </c>
      <c r="P7" s="89">
        <v>15</v>
      </c>
      <c r="Q7" s="89">
        <v>16</v>
      </c>
      <c r="R7" s="89">
        <v>17</v>
      </c>
      <c r="S7" s="10">
        <v>18</v>
      </c>
    </row>
    <row r="8" spans="1:19" s="40" customFormat="1" ht="54.75" customHeight="1" x14ac:dyDescent="0.25">
      <c r="A8" s="130" t="s">
        <v>68</v>
      </c>
      <c r="B8" s="131"/>
      <c r="C8" s="132"/>
      <c r="D8" s="92"/>
      <c r="E8" s="48" t="s">
        <v>181</v>
      </c>
      <c r="F8" s="16"/>
      <c r="G8" s="88"/>
      <c r="H8" s="16">
        <v>100</v>
      </c>
      <c r="I8" s="16">
        <v>100</v>
      </c>
      <c r="J8" s="16">
        <f>J27</f>
        <v>100</v>
      </c>
      <c r="K8" s="16">
        <f t="shared" ref="K8:L8" si="0">K27</f>
        <v>100</v>
      </c>
      <c r="L8" s="16">
        <f t="shared" si="0"/>
        <v>100</v>
      </c>
      <c r="M8" s="88"/>
      <c r="N8" s="16" t="s">
        <v>38</v>
      </c>
      <c r="O8" s="16" t="s">
        <v>38</v>
      </c>
      <c r="P8" s="19">
        <f>P27</f>
        <v>26000</v>
      </c>
      <c r="Q8" s="19"/>
      <c r="R8" s="19">
        <f t="shared" ref="R8:S8" si="1">R27</f>
        <v>26000</v>
      </c>
      <c r="S8" s="19">
        <f t="shared" si="1"/>
        <v>26000</v>
      </c>
    </row>
    <row r="9" spans="1:19" s="40" customFormat="1" ht="35.25" hidden="1" customHeight="1" x14ac:dyDescent="0.25">
      <c r="A9" s="121" t="s">
        <v>93</v>
      </c>
      <c r="B9" s="130" t="s">
        <v>37</v>
      </c>
      <c r="C9" s="132"/>
      <c r="D9" s="92"/>
      <c r="E9" s="16" t="s">
        <v>38</v>
      </c>
      <c r="F9" s="16"/>
      <c r="G9" s="88"/>
      <c r="H9" s="16"/>
      <c r="I9" s="16"/>
      <c r="J9" s="16"/>
      <c r="K9" s="16"/>
      <c r="L9" s="16"/>
      <c r="M9" s="88"/>
      <c r="N9" s="16"/>
      <c r="O9" s="16"/>
      <c r="P9" s="16"/>
      <c r="Q9" s="16" t="s">
        <v>38</v>
      </c>
      <c r="R9" s="16"/>
      <c r="S9" s="16"/>
    </row>
    <row r="10" spans="1:19" s="40" customFormat="1" ht="19.5" hidden="1" customHeight="1" x14ac:dyDescent="0.25">
      <c r="A10" s="121"/>
      <c r="B10" s="121" t="s">
        <v>39</v>
      </c>
      <c r="C10" s="121"/>
      <c r="D10" s="88"/>
      <c r="E10" s="16"/>
      <c r="F10" s="16"/>
      <c r="G10" s="88"/>
      <c r="H10" s="16" t="s">
        <v>38</v>
      </c>
      <c r="I10" s="16"/>
      <c r="J10" s="16" t="s">
        <v>38</v>
      </c>
      <c r="K10" s="16"/>
      <c r="L10" s="16"/>
      <c r="M10" s="88"/>
      <c r="N10" s="16"/>
      <c r="O10" s="16"/>
      <c r="P10" s="16" t="s">
        <v>38</v>
      </c>
      <c r="Q10" s="16" t="s">
        <v>38</v>
      </c>
      <c r="R10" s="16" t="s">
        <v>38</v>
      </c>
      <c r="S10" s="16" t="s">
        <v>38</v>
      </c>
    </row>
    <row r="11" spans="1:19" s="40" customFormat="1" ht="15" hidden="1" customHeight="1" x14ac:dyDescent="0.25">
      <c r="A11" s="121"/>
      <c r="B11" s="121"/>
      <c r="C11" s="121"/>
      <c r="D11" s="88"/>
      <c r="E11" s="16"/>
      <c r="F11" s="16"/>
      <c r="G11" s="88"/>
      <c r="H11" s="16"/>
      <c r="I11" s="16"/>
      <c r="J11" s="19"/>
      <c r="K11" s="16"/>
      <c r="L11" s="16"/>
      <c r="M11" s="88"/>
      <c r="N11" s="16"/>
      <c r="O11" s="16"/>
      <c r="P11" s="19"/>
      <c r="Q11" s="19"/>
      <c r="R11" s="19"/>
      <c r="S11" s="19"/>
    </row>
    <row r="12" spans="1:19" s="40" customFormat="1" ht="38.25" hidden="1" customHeight="1" x14ac:dyDescent="0.25">
      <c r="A12" s="121" t="s">
        <v>82</v>
      </c>
      <c r="B12" s="130" t="s">
        <v>37</v>
      </c>
      <c r="C12" s="132"/>
      <c r="D12" s="92"/>
      <c r="E12" s="16" t="s">
        <v>38</v>
      </c>
      <c r="F12" s="16"/>
      <c r="G12" s="88"/>
      <c r="H12" s="16"/>
      <c r="I12" s="16"/>
      <c r="J12" s="19"/>
      <c r="K12" s="16"/>
      <c r="L12" s="16"/>
      <c r="M12" s="88"/>
      <c r="N12" s="16"/>
      <c r="O12" s="16"/>
      <c r="P12" s="19"/>
      <c r="Q12" s="19" t="s">
        <v>38</v>
      </c>
      <c r="R12" s="19"/>
      <c r="S12" s="19"/>
    </row>
    <row r="13" spans="1:19" s="40" customFormat="1" hidden="1" x14ac:dyDescent="0.25">
      <c r="A13" s="121"/>
      <c r="B13" s="121" t="s">
        <v>39</v>
      </c>
      <c r="C13" s="121"/>
      <c r="D13" s="88"/>
      <c r="E13" s="16"/>
      <c r="F13" s="16"/>
      <c r="G13" s="88"/>
      <c r="H13" s="16" t="s">
        <v>38</v>
      </c>
      <c r="I13" s="16"/>
      <c r="J13" s="19" t="s">
        <v>38</v>
      </c>
      <c r="K13" s="16"/>
      <c r="L13" s="16"/>
      <c r="M13" s="88"/>
      <c r="N13" s="16"/>
      <c r="O13" s="16"/>
      <c r="P13" s="19" t="s">
        <v>38</v>
      </c>
      <c r="Q13" s="19" t="s">
        <v>38</v>
      </c>
      <c r="R13" s="19" t="s">
        <v>38</v>
      </c>
      <c r="S13" s="19" t="s">
        <v>38</v>
      </c>
    </row>
    <row r="14" spans="1:19" s="40" customFormat="1" ht="15" hidden="1" customHeight="1" x14ac:dyDescent="0.25">
      <c r="A14" s="121"/>
      <c r="B14" s="121"/>
      <c r="C14" s="121"/>
      <c r="D14" s="88"/>
      <c r="E14" s="16"/>
      <c r="F14" s="16"/>
      <c r="G14" s="88"/>
      <c r="H14" s="16"/>
      <c r="I14" s="16"/>
      <c r="J14" s="19"/>
      <c r="K14" s="16"/>
      <c r="L14" s="16"/>
      <c r="M14" s="88"/>
      <c r="N14" s="16"/>
      <c r="O14" s="16"/>
      <c r="P14" s="19"/>
      <c r="Q14" s="19"/>
      <c r="R14" s="19"/>
      <c r="S14" s="19"/>
    </row>
    <row r="15" spans="1:19" s="40" customFormat="1" ht="34.5" hidden="1" customHeight="1" x14ac:dyDescent="0.25">
      <c r="A15" s="121" t="s">
        <v>94</v>
      </c>
      <c r="B15" s="130" t="s">
        <v>37</v>
      </c>
      <c r="C15" s="132"/>
      <c r="D15" s="92"/>
      <c r="E15" s="16" t="s">
        <v>38</v>
      </c>
      <c r="F15" s="16"/>
      <c r="G15" s="88"/>
      <c r="H15" s="16"/>
      <c r="I15" s="16"/>
      <c r="J15" s="19"/>
      <c r="K15" s="16"/>
      <c r="L15" s="16"/>
      <c r="M15" s="88"/>
      <c r="N15" s="16"/>
      <c r="O15" s="16"/>
      <c r="P15" s="19"/>
      <c r="Q15" s="19" t="s">
        <v>38</v>
      </c>
      <c r="R15" s="19"/>
      <c r="S15" s="19"/>
    </row>
    <row r="16" spans="1:19" s="40" customFormat="1" ht="19.5" hidden="1" customHeight="1" x14ac:dyDescent="0.25">
      <c r="A16" s="121"/>
      <c r="B16" s="121" t="s">
        <v>39</v>
      </c>
      <c r="C16" s="121"/>
      <c r="D16" s="88"/>
      <c r="E16" s="16"/>
      <c r="F16" s="16"/>
      <c r="G16" s="88"/>
      <c r="H16" s="16" t="s">
        <v>38</v>
      </c>
      <c r="I16" s="16"/>
      <c r="J16" s="19" t="s">
        <v>38</v>
      </c>
      <c r="K16" s="16"/>
      <c r="L16" s="16"/>
      <c r="M16" s="88"/>
      <c r="N16" s="16"/>
      <c r="O16" s="16"/>
      <c r="P16" s="19" t="s">
        <v>38</v>
      </c>
      <c r="Q16" s="19" t="s">
        <v>38</v>
      </c>
      <c r="R16" s="19" t="s">
        <v>38</v>
      </c>
      <c r="S16" s="19" t="s">
        <v>38</v>
      </c>
    </row>
    <row r="17" spans="1:19" s="40" customFormat="1" ht="15" hidden="1" customHeight="1" x14ac:dyDescent="0.25">
      <c r="A17" s="121"/>
      <c r="B17" s="121"/>
      <c r="C17" s="121"/>
      <c r="D17" s="88"/>
      <c r="E17" s="16"/>
      <c r="F17" s="16"/>
      <c r="G17" s="88"/>
      <c r="H17" s="16"/>
      <c r="I17" s="16"/>
      <c r="J17" s="19"/>
      <c r="K17" s="16"/>
      <c r="L17" s="16"/>
      <c r="M17" s="88"/>
      <c r="N17" s="16"/>
      <c r="O17" s="16"/>
      <c r="P17" s="19"/>
      <c r="Q17" s="19"/>
      <c r="R17" s="19"/>
      <c r="S17" s="19"/>
    </row>
    <row r="18" spans="1:19" s="40" customFormat="1" ht="38.25" hidden="1" customHeight="1" x14ac:dyDescent="0.25">
      <c r="A18" s="121" t="s">
        <v>85</v>
      </c>
      <c r="B18" s="121" t="s">
        <v>37</v>
      </c>
      <c r="C18" s="121"/>
      <c r="D18" s="88"/>
      <c r="E18" s="16" t="s">
        <v>38</v>
      </c>
      <c r="F18" s="16"/>
      <c r="G18" s="88"/>
      <c r="H18" s="16"/>
      <c r="I18" s="16"/>
      <c r="J18" s="19"/>
      <c r="K18" s="16"/>
      <c r="L18" s="16"/>
      <c r="M18" s="88"/>
      <c r="N18" s="16"/>
      <c r="O18" s="16"/>
      <c r="P18" s="19"/>
      <c r="Q18" s="19" t="s">
        <v>38</v>
      </c>
      <c r="R18" s="19"/>
      <c r="S18" s="19"/>
    </row>
    <row r="19" spans="1:19" s="40" customFormat="1" hidden="1" x14ac:dyDescent="0.25">
      <c r="A19" s="121"/>
      <c r="B19" s="121" t="s">
        <v>39</v>
      </c>
      <c r="C19" s="121"/>
      <c r="D19" s="88"/>
      <c r="E19" s="16"/>
      <c r="F19" s="16"/>
      <c r="G19" s="88"/>
      <c r="H19" s="16" t="s">
        <v>38</v>
      </c>
      <c r="I19" s="16"/>
      <c r="J19" s="19" t="s">
        <v>38</v>
      </c>
      <c r="K19" s="16"/>
      <c r="L19" s="16"/>
      <c r="M19" s="88"/>
      <c r="N19" s="16"/>
      <c r="O19" s="16"/>
      <c r="P19" s="19" t="s">
        <v>38</v>
      </c>
      <c r="Q19" s="19" t="s">
        <v>38</v>
      </c>
      <c r="R19" s="19" t="s">
        <v>38</v>
      </c>
      <c r="S19" s="19" t="s">
        <v>38</v>
      </c>
    </row>
    <row r="20" spans="1:19" s="40" customFormat="1" ht="15" hidden="1" customHeight="1" x14ac:dyDescent="0.25">
      <c r="A20" s="121"/>
      <c r="B20" s="121"/>
      <c r="C20" s="121"/>
      <c r="D20" s="88"/>
      <c r="E20" s="16"/>
      <c r="F20" s="16"/>
      <c r="G20" s="88"/>
      <c r="H20" s="16"/>
      <c r="I20" s="16"/>
      <c r="J20" s="19"/>
      <c r="K20" s="16"/>
      <c r="L20" s="16"/>
      <c r="M20" s="88"/>
      <c r="N20" s="16"/>
      <c r="O20" s="16"/>
      <c r="P20" s="19"/>
      <c r="Q20" s="19"/>
      <c r="R20" s="19"/>
      <c r="S20" s="19"/>
    </row>
    <row r="21" spans="1:19" s="40" customFormat="1" ht="34.5" hidden="1" customHeight="1" x14ac:dyDescent="0.25">
      <c r="A21" s="121" t="s">
        <v>95</v>
      </c>
      <c r="B21" s="130" t="s">
        <v>37</v>
      </c>
      <c r="C21" s="132"/>
      <c r="D21" s="92"/>
      <c r="E21" s="16" t="s">
        <v>38</v>
      </c>
      <c r="F21" s="16"/>
      <c r="G21" s="88"/>
      <c r="H21" s="16"/>
      <c r="I21" s="16"/>
      <c r="J21" s="19"/>
      <c r="K21" s="16"/>
      <c r="L21" s="16"/>
      <c r="M21" s="88"/>
      <c r="N21" s="16"/>
      <c r="O21" s="16"/>
      <c r="P21" s="19"/>
      <c r="Q21" s="19" t="s">
        <v>38</v>
      </c>
      <c r="R21" s="19"/>
      <c r="S21" s="19"/>
    </row>
    <row r="22" spans="1:19" s="40" customFormat="1" ht="18" hidden="1" customHeight="1" x14ac:dyDescent="0.25">
      <c r="A22" s="121"/>
      <c r="B22" s="121" t="s">
        <v>39</v>
      </c>
      <c r="C22" s="121"/>
      <c r="D22" s="88"/>
      <c r="E22" s="16"/>
      <c r="F22" s="16"/>
      <c r="G22" s="88"/>
      <c r="H22" s="16" t="s">
        <v>38</v>
      </c>
      <c r="I22" s="16"/>
      <c r="J22" s="19" t="s">
        <v>38</v>
      </c>
      <c r="K22" s="16"/>
      <c r="L22" s="16"/>
      <c r="M22" s="88"/>
      <c r="N22" s="16"/>
      <c r="O22" s="16"/>
      <c r="P22" s="19" t="s">
        <v>38</v>
      </c>
      <c r="Q22" s="19" t="s">
        <v>38</v>
      </c>
      <c r="R22" s="19" t="s">
        <v>38</v>
      </c>
      <c r="S22" s="19" t="s">
        <v>38</v>
      </c>
    </row>
    <row r="23" spans="1:19" s="40" customFormat="1" ht="15" hidden="1" customHeight="1" x14ac:dyDescent="0.25">
      <c r="A23" s="121"/>
    </row>
    <row r="24" spans="1:19" s="40" customFormat="1" ht="35.25" hidden="1" customHeight="1" x14ac:dyDescent="0.25">
      <c r="A24" s="121" t="s">
        <v>86</v>
      </c>
      <c r="B24" s="130" t="s">
        <v>37</v>
      </c>
      <c r="C24" s="132"/>
      <c r="D24" s="92"/>
      <c r="E24" s="16" t="s">
        <v>38</v>
      </c>
      <c r="F24" s="16"/>
      <c r="G24" s="88"/>
      <c r="H24" s="16"/>
      <c r="I24" s="16"/>
      <c r="J24" s="19"/>
      <c r="K24" s="16"/>
      <c r="L24" s="16"/>
      <c r="M24" s="88"/>
      <c r="N24" s="16"/>
      <c r="O24" s="16"/>
      <c r="P24" s="19"/>
      <c r="Q24" s="19" t="s">
        <v>38</v>
      </c>
      <c r="R24" s="19"/>
      <c r="S24" s="19"/>
    </row>
    <row r="25" spans="1:19" s="40" customFormat="1" ht="15" hidden="1" customHeight="1" x14ac:dyDescent="0.25">
      <c r="A25" s="121"/>
      <c r="B25" s="121" t="s">
        <v>39</v>
      </c>
      <c r="C25" s="121"/>
      <c r="D25" s="88"/>
      <c r="E25" s="16"/>
      <c r="F25" s="16"/>
      <c r="G25" s="88"/>
      <c r="H25" s="16" t="s">
        <v>38</v>
      </c>
      <c r="I25" s="16"/>
      <c r="J25" s="19" t="s">
        <v>38</v>
      </c>
      <c r="K25" s="16"/>
      <c r="L25" s="16"/>
      <c r="M25" s="88"/>
      <c r="N25" s="16"/>
      <c r="O25" s="16"/>
      <c r="P25" s="19" t="s">
        <v>38</v>
      </c>
      <c r="Q25" s="19" t="s">
        <v>38</v>
      </c>
      <c r="R25" s="19" t="s">
        <v>38</v>
      </c>
      <c r="S25" s="19" t="s">
        <v>38</v>
      </c>
    </row>
    <row r="26" spans="1:19" s="40" customFormat="1" ht="15" hidden="1" customHeight="1" x14ac:dyDescent="0.25">
      <c r="A26" s="121"/>
      <c r="B26" s="121"/>
      <c r="C26" s="121"/>
      <c r="D26" s="88"/>
      <c r="E26" s="16"/>
      <c r="F26" s="16"/>
      <c r="G26" s="88"/>
      <c r="H26" s="16"/>
      <c r="I26" s="16"/>
      <c r="J26" s="19"/>
      <c r="K26" s="16"/>
      <c r="L26" s="16"/>
      <c r="M26" s="88"/>
      <c r="N26" s="16"/>
      <c r="O26" s="16"/>
      <c r="P26" s="19"/>
      <c r="Q26" s="19"/>
      <c r="R26" s="19"/>
      <c r="S26" s="19"/>
    </row>
    <row r="27" spans="1:19" s="40" customFormat="1" ht="36.75" customHeight="1" x14ac:dyDescent="0.25">
      <c r="A27" s="121" t="s">
        <v>137</v>
      </c>
      <c r="B27" s="130" t="s">
        <v>37</v>
      </c>
      <c r="C27" s="132"/>
      <c r="D27" s="92"/>
      <c r="E27" s="16" t="s">
        <v>38</v>
      </c>
      <c r="F27" s="16"/>
      <c r="G27" s="88"/>
      <c r="H27" s="16">
        <f>H29</f>
        <v>100</v>
      </c>
      <c r="I27" s="16">
        <f t="shared" ref="I27:L27" si="2">I29</f>
        <v>100</v>
      </c>
      <c r="J27" s="16">
        <f t="shared" si="2"/>
        <v>100</v>
      </c>
      <c r="K27" s="16">
        <f t="shared" si="2"/>
        <v>100</v>
      </c>
      <c r="L27" s="16">
        <f t="shared" si="2"/>
        <v>100</v>
      </c>
      <c r="M27" s="88" t="s">
        <v>38</v>
      </c>
      <c r="N27" s="16"/>
      <c r="O27" s="16"/>
      <c r="P27" s="19">
        <f>P29</f>
        <v>26000</v>
      </c>
      <c r="Q27" s="19" t="s">
        <v>38</v>
      </c>
      <c r="R27" s="19">
        <f>R29</f>
        <v>26000</v>
      </c>
      <c r="S27" s="19">
        <f>S29</f>
        <v>26000</v>
      </c>
    </row>
    <row r="28" spans="1:19" s="40" customFormat="1" ht="18.75" customHeight="1" x14ac:dyDescent="0.25">
      <c r="A28" s="121"/>
      <c r="B28" s="121" t="s">
        <v>39</v>
      </c>
      <c r="C28" s="121"/>
      <c r="D28" s="88"/>
      <c r="E28" s="16"/>
      <c r="F28" s="16"/>
      <c r="G28" s="88"/>
      <c r="H28" s="16" t="s">
        <v>38</v>
      </c>
      <c r="I28" s="16"/>
      <c r="J28" s="19" t="s">
        <v>38</v>
      </c>
      <c r="K28" s="16"/>
      <c r="L28" s="16"/>
      <c r="M28" s="88" t="s">
        <v>38</v>
      </c>
      <c r="N28" s="16"/>
      <c r="O28" s="16"/>
      <c r="P28" s="19" t="s">
        <v>38</v>
      </c>
      <c r="Q28" s="19" t="s">
        <v>38</v>
      </c>
      <c r="R28" s="19" t="s">
        <v>38</v>
      </c>
      <c r="S28" s="19" t="s">
        <v>38</v>
      </c>
    </row>
    <row r="29" spans="1:19" s="40" customFormat="1" ht="99.95" customHeight="1" x14ac:dyDescent="0.25">
      <c r="A29" s="121"/>
      <c r="B29" s="121" t="s">
        <v>182</v>
      </c>
      <c r="C29" s="121"/>
      <c r="D29" s="88"/>
      <c r="E29" s="16" t="s">
        <v>111</v>
      </c>
      <c r="F29" s="16" t="s">
        <v>99</v>
      </c>
      <c r="G29" s="78">
        <v>744</v>
      </c>
      <c r="H29" s="16">
        <v>100</v>
      </c>
      <c r="I29" s="16">
        <f>H29</f>
        <v>100</v>
      </c>
      <c r="J29" s="18">
        <f>R29/P29*100</f>
        <v>100</v>
      </c>
      <c r="K29" s="18">
        <f>J29</f>
        <v>100</v>
      </c>
      <c r="L29" s="18">
        <f>K29</f>
        <v>100</v>
      </c>
      <c r="M29" s="18"/>
      <c r="N29" s="16" t="s">
        <v>100</v>
      </c>
      <c r="O29" s="16" t="s">
        <v>100</v>
      </c>
      <c r="P29" s="19">
        <v>26000</v>
      </c>
      <c r="Q29" s="19"/>
      <c r="R29" s="19">
        <v>26000</v>
      </c>
      <c r="S29" s="19">
        <v>26000</v>
      </c>
    </row>
    <row r="30" spans="1:19" ht="33.75" hidden="1" customHeight="1" x14ac:dyDescent="0.25">
      <c r="A30" s="122" t="s">
        <v>87</v>
      </c>
      <c r="B30" s="139" t="s">
        <v>37</v>
      </c>
      <c r="C30" s="141"/>
      <c r="D30" s="90"/>
      <c r="E30" s="10" t="s">
        <v>38</v>
      </c>
      <c r="F30" s="9"/>
      <c r="G30" s="9"/>
      <c r="H30" s="10"/>
      <c r="I30" s="9"/>
      <c r="J30" s="11"/>
      <c r="K30" s="9"/>
      <c r="L30" s="10"/>
      <c r="M30" s="89"/>
      <c r="N30" s="10"/>
      <c r="O30" s="10"/>
      <c r="P30" s="11"/>
      <c r="Q30" s="12" t="s">
        <v>38</v>
      </c>
      <c r="R30" s="11"/>
      <c r="S30" s="11"/>
    </row>
    <row r="31" spans="1:19" ht="18" hidden="1" customHeight="1" x14ac:dyDescent="0.25">
      <c r="A31" s="122"/>
      <c r="B31" s="122" t="s">
        <v>39</v>
      </c>
      <c r="C31" s="122"/>
      <c r="D31" s="87"/>
      <c r="E31" s="9"/>
      <c r="F31" s="9"/>
      <c r="G31" s="9"/>
      <c r="H31" s="10" t="s">
        <v>38</v>
      </c>
      <c r="I31" s="9"/>
      <c r="J31" s="12" t="s">
        <v>38</v>
      </c>
      <c r="K31" s="9"/>
      <c r="L31" s="10"/>
      <c r="M31" s="89"/>
      <c r="N31" s="10"/>
      <c r="O31" s="10"/>
      <c r="P31" s="12" t="s">
        <v>38</v>
      </c>
      <c r="Q31" s="12" t="s">
        <v>38</v>
      </c>
      <c r="R31" s="12" t="s">
        <v>38</v>
      </c>
      <c r="S31" s="12" t="s">
        <v>38</v>
      </c>
    </row>
    <row r="32" spans="1:19" ht="15" hidden="1" customHeight="1" x14ac:dyDescent="0.25">
      <c r="A32" s="122"/>
      <c r="B32" s="122"/>
      <c r="C32" s="122"/>
      <c r="D32" s="87"/>
      <c r="E32" s="9"/>
      <c r="F32" s="9"/>
      <c r="G32" s="9"/>
      <c r="H32" s="10"/>
      <c r="I32" s="9"/>
      <c r="J32" s="11"/>
      <c r="K32" s="9"/>
      <c r="L32" s="9"/>
      <c r="M32" s="9"/>
      <c r="N32" s="10"/>
      <c r="O32" s="10"/>
      <c r="P32" s="11"/>
      <c r="Q32" s="11"/>
      <c r="R32" s="11"/>
      <c r="S32" s="11"/>
    </row>
    <row r="33" spans="1:19" ht="31.5" hidden="1" customHeight="1" x14ac:dyDescent="0.25">
      <c r="A33" s="122" t="s">
        <v>97</v>
      </c>
      <c r="B33" s="139" t="s">
        <v>37</v>
      </c>
      <c r="C33" s="141"/>
      <c r="D33" s="90"/>
      <c r="E33" s="10" t="s">
        <v>38</v>
      </c>
      <c r="F33" s="9"/>
      <c r="G33" s="9"/>
      <c r="H33" s="10"/>
      <c r="I33" s="9"/>
      <c r="J33" s="11"/>
      <c r="K33" s="9"/>
      <c r="L33" s="10"/>
      <c r="M33" s="89"/>
      <c r="N33" s="10"/>
      <c r="O33" s="10"/>
      <c r="P33" s="11"/>
      <c r="Q33" s="12" t="s">
        <v>38</v>
      </c>
      <c r="R33" s="11"/>
      <c r="S33" s="11"/>
    </row>
    <row r="34" spans="1:19" ht="18.75" hidden="1" customHeight="1" x14ac:dyDescent="0.25">
      <c r="A34" s="122"/>
      <c r="B34" s="122" t="s">
        <v>39</v>
      </c>
      <c r="C34" s="122"/>
      <c r="D34" s="87"/>
      <c r="E34" s="9"/>
      <c r="F34" s="9"/>
      <c r="G34" s="9"/>
      <c r="H34" s="10" t="s">
        <v>38</v>
      </c>
      <c r="I34" s="9"/>
      <c r="J34" s="12" t="s">
        <v>38</v>
      </c>
      <c r="K34" s="9"/>
      <c r="L34" s="10"/>
      <c r="M34" s="89"/>
      <c r="N34" s="10"/>
      <c r="O34" s="10"/>
      <c r="P34" s="12" t="s">
        <v>38</v>
      </c>
      <c r="Q34" s="12" t="s">
        <v>38</v>
      </c>
      <c r="R34" s="12" t="s">
        <v>38</v>
      </c>
      <c r="S34" s="12" t="s">
        <v>38</v>
      </c>
    </row>
    <row r="35" spans="1:19" ht="15" hidden="1" customHeight="1" x14ac:dyDescent="0.25">
      <c r="A35" s="122"/>
      <c r="B35" s="122"/>
      <c r="C35" s="122"/>
      <c r="D35" s="87"/>
      <c r="E35" s="9"/>
      <c r="F35" s="9"/>
      <c r="G35" s="9"/>
      <c r="H35" s="10"/>
      <c r="I35" s="9"/>
      <c r="J35" s="11"/>
      <c r="K35" s="9"/>
      <c r="L35" s="9"/>
      <c r="M35" s="9"/>
      <c r="N35" s="10"/>
      <c r="O35" s="10"/>
      <c r="P35" s="11"/>
      <c r="Q35" s="11"/>
      <c r="R35" s="11"/>
      <c r="S35" s="11"/>
    </row>
    <row r="36" spans="1:19" ht="37.5" hidden="1" customHeight="1" x14ac:dyDescent="0.25">
      <c r="A36" s="122" t="s">
        <v>88</v>
      </c>
      <c r="B36" s="139" t="s">
        <v>37</v>
      </c>
      <c r="C36" s="141"/>
      <c r="D36" s="90"/>
      <c r="E36" s="10" t="s">
        <v>38</v>
      </c>
      <c r="F36" s="9"/>
      <c r="G36" s="9"/>
      <c r="H36" s="10"/>
      <c r="I36" s="9"/>
      <c r="J36" s="11"/>
      <c r="K36" s="9"/>
      <c r="L36" s="10"/>
      <c r="M36" s="89"/>
      <c r="N36" s="10"/>
      <c r="O36" s="10"/>
      <c r="P36" s="11"/>
      <c r="Q36" s="12" t="s">
        <v>38</v>
      </c>
      <c r="R36" s="11"/>
      <c r="S36" s="11"/>
    </row>
    <row r="37" spans="1:19" ht="18" hidden="1" customHeight="1" x14ac:dyDescent="0.25">
      <c r="A37" s="122"/>
      <c r="B37" s="122" t="s">
        <v>39</v>
      </c>
      <c r="C37" s="122"/>
      <c r="D37" s="87"/>
      <c r="E37" s="9"/>
      <c r="F37" s="9"/>
      <c r="G37" s="9"/>
      <c r="H37" s="10" t="s">
        <v>38</v>
      </c>
      <c r="I37" s="9"/>
      <c r="J37" s="12" t="s">
        <v>38</v>
      </c>
      <c r="K37" s="9"/>
      <c r="L37" s="10"/>
      <c r="M37" s="89"/>
      <c r="N37" s="10"/>
      <c r="O37" s="10"/>
      <c r="P37" s="12" t="s">
        <v>38</v>
      </c>
      <c r="Q37" s="12" t="s">
        <v>38</v>
      </c>
      <c r="R37" s="12" t="s">
        <v>38</v>
      </c>
      <c r="S37" s="12" t="s">
        <v>38</v>
      </c>
    </row>
    <row r="38" spans="1:19" ht="15" hidden="1" customHeight="1" x14ac:dyDescent="0.25">
      <c r="A38" s="122"/>
      <c r="B38" s="122"/>
      <c r="C38" s="122"/>
      <c r="D38" s="87"/>
      <c r="E38" s="9"/>
      <c r="F38" s="9"/>
      <c r="G38" s="9"/>
      <c r="H38" s="10"/>
      <c r="I38" s="9"/>
      <c r="J38" s="11"/>
      <c r="K38" s="9"/>
      <c r="L38" s="9"/>
      <c r="M38" s="9"/>
      <c r="N38" s="10"/>
      <c r="O38" s="10"/>
      <c r="P38" s="11"/>
      <c r="Q38" s="11"/>
      <c r="R38" s="11"/>
      <c r="S38" s="11"/>
    </row>
    <row r="39" spans="1:19" hidden="1" x14ac:dyDescent="0.25">
      <c r="A39" s="122" t="s">
        <v>98</v>
      </c>
      <c r="B39" s="139" t="s">
        <v>37</v>
      </c>
      <c r="C39" s="141"/>
      <c r="D39" s="90"/>
      <c r="E39" s="10" t="s">
        <v>38</v>
      </c>
      <c r="F39" s="9"/>
      <c r="G39" s="9"/>
      <c r="H39" s="10"/>
      <c r="I39" s="9"/>
      <c r="J39" s="11"/>
      <c r="K39" s="9"/>
      <c r="L39" s="10"/>
      <c r="M39" s="89"/>
      <c r="N39" s="10"/>
      <c r="O39" s="10"/>
      <c r="P39" s="11"/>
      <c r="Q39" s="12" t="s">
        <v>38</v>
      </c>
      <c r="R39" s="11"/>
      <c r="S39" s="11"/>
    </row>
    <row r="40" spans="1:19" hidden="1" x14ac:dyDescent="0.25">
      <c r="A40" s="122"/>
      <c r="B40" s="122" t="s">
        <v>39</v>
      </c>
      <c r="C40" s="122"/>
      <c r="D40" s="87"/>
      <c r="E40" s="9"/>
      <c r="F40" s="9"/>
      <c r="G40" s="9"/>
      <c r="H40" s="10" t="s">
        <v>38</v>
      </c>
      <c r="I40" s="9"/>
      <c r="J40" s="12" t="s">
        <v>38</v>
      </c>
      <c r="K40" s="9"/>
      <c r="L40" s="10"/>
      <c r="M40" s="89"/>
      <c r="N40" s="10"/>
      <c r="O40" s="10"/>
      <c r="P40" s="12" t="s">
        <v>38</v>
      </c>
      <c r="Q40" s="12" t="s">
        <v>38</v>
      </c>
      <c r="R40" s="12" t="s">
        <v>38</v>
      </c>
      <c r="S40" s="12" t="s">
        <v>38</v>
      </c>
    </row>
    <row r="41" spans="1:19" ht="15" hidden="1" customHeight="1" x14ac:dyDescent="0.25">
      <c r="A41" s="122"/>
      <c r="B41" s="122"/>
      <c r="C41" s="122"/>
      <c r="D41" s="87"/>
      <c r="E41" s="9"/>
      <c r="F41" s="9"/>
      <c r="G41" s="9"/>
      <c r="H41" s="10"/>
      <c r="I41" s="9"/>
      <c r="J41" s="11"/>
      <c r="K41" s="9"/>
      <c r="L41" s="9"/>
      <c r="M41" s="9"/>
      <c r="N41" s="10"/>
      <c r="O41" s="10"/>
      <c r="P41" s="11"/>
      <c r="Q41" s="11"/>
      <c r="R41" s="11"/>
      <c r="S41" s="11"/>
    </row>
    <row r="42" spans="1:19" hidden="1" x14ac:dyDescent="0.25">
      <c r="A42" s="122" t="s">
        <v>101</v>
      </c>
      <c r="B42" s="139" t="s">
        <v>37</v>
      </c>
      <c r="C42" s="141"/>
      <c r="D42" s="90"/>
      <c r="E42" s="10" t="s">
        <v>38</v>
      </c>
      <c r="F42" s="9"/>
      <c r="G42" s="9"/>
      <c r="H42" s="10"/>
      <c r="I42" s="9"/>
      <c r="J42" s="11"/>
      <c r="K42" s="9"/>
      <c r="L42" s="10"/>
      <c r="M42" s="89"/>
      <c r="N42" s="10"/>
      <c r="O42" s="10"/>
      <c r="P42" s="11"/>
      <c r="Q42" s="12" t="s">
        <v>38</v>
      </c>
      <c r="R42" s="11"/>
      <c r="S42" s="11"/>
    </row>
    <row r="43" spans="1:19" hidden="1" x14ac:dyDescent="0.25">
      <c r="A43" s="122"/>
      <c r="B43" s="122" t="s">
        <v>39</v>
      </c>
      <c r="C43" s="122"/>
      <c r="D43" s="87"/>
      <c r="E43" s="9"/>
      <c r="F43" s="9"/>
      <c r="G43" s="9"/>
      <c r="H43" s="10" t="s">
        <v>38</v>
      </c>
      <c r="I43" s="9"/>
      <c r="J43" s="12" t="s">
        <v>38</v>
      </c>
      <c r="K43" s="9"/>
      <c r="L43" s="10"/>
      <c r="M43" s="89"/>
      <c r="N43" s="10"/>
      <c r="O43" s="10"/>
      <c r="P43" s="12" t="s">
        <v>38</v>
      </c>
      <c r="Q43" s="12" t="s">
        <v>38</v>
      </c>
      <c r="R43" s="12" t="s">
        <v>38</v>
      </c>
      <c r="S43" s="12" t="s">
        <v>38</v>
      </c>
    </row>
    <row r="44" spans="1:19" ht="15" hidden="1" customHeight="1" x14ac:dyDescent="0.25">
      <c r="A44" s="122"/>
      <c r="B44" s="122"/>
      <c r="C44" s="122"/>
      <c r="D44" s="87"/>
      <c r="E44" s="9"/>
      <c r="F44" s="9"/>
      <c r="G44" s="9"/>
      <c r="H44" s="10"/>
      <c r="I44" s="9"/>
      <c r="J44" s="11"/>
      <c r="K44" s="9"/>
      <c r="L44" s="9"/>
      <c r="M44" s="9"/>
      <c r="N44" s="10"/>
      <c r="O44" s="10"/>
      <c r="P44" s="11"/>
      <c r="Q44" s="11"/>
      <c r="R44" s="11"/>
      <c r="S44" s="11"/>
    </row>
    <row r="45" spans="1:19" hidden="1" x14ac:dyDescent="0.25">
      <c r="A45" s="122" t="s">
        <v>102</v>
      </c>
      <c r="B45" s="139" t="s">
        <v>37</v>
      </c>
      <c r="C45" s="141"/>
      <c r="D45" s="90"/>
      <c r="E45" s="10" t="s">
        <v>38</v>
      </c>
      <c r="F45" s="9"/>
      <c r="G45" s="9"/>
      <c r="H45" s="10"/>
      <c r="I45" s="9"/>
      <c r="J45" s="11"/>
      <c r="K45" s="9"/>
      <c r="L45" s="10"/>
      <c r="M45" s="89"/>
      <c r="N45" s="10"/>
      <c r="O45" s="10"/>
      <c r="P45" s="11"/>
      <c r="Q45" s="12" t="s">
        <v>38</v>
      </c>
      <c r="R45" s="11"/>
      <c r="S45" s="11"/>
    </row>
    <row r="46" spans="1:19" hidden="1" x14ac:dyDescent="0.25">
      <c r="A46" s="122"/>
      <c r="B46" s="122" t="s">
        <v>39</v>
      </c>
      <c r="C46" s="122"/>
      <c r="D46" s="87"/>
      <c r="E46" s="9"/>
      <c r="F46" s="9"/>
      <c r="G46" s="9"/>
      <c r="H46" s="10" t="s">
        <v>38</v>
      </c>
      <c r="I46" s="9"/>
      <c r="J46" s="12" t="s">
        <v>38</v>
      </c>
      <c r="K46" s="9"/>
      <c r="L46" s="10"/>
      <c r="M46" s="89"/>
      <c r="N46" s="10"/>
      <c r="O46" s="10"/>
      <c r="P46" s="12" t="s">
        <v>38</v>
      </c>
      <c r="Q46" s="12" t="s">
        <v>38</v>
      </c>
      <c r="R46" s="12" t="s">
        <v>38</v>
      </c>
      <c r="S46" s="12" t="s">
        <v>38</v>
      </c>
    </row>
    <row r="47" spans="1:19" ht="15" hidden="1" customHeight="1" x14ac:dyDescent="0.25">
      <c r="A47" s="122"/>
      <c r="B47" s="122"/>
      <c r="C47" s="122"/>
      <c r="D47" s="87"/>
      <c r="E47" s="9"/>
      <c r="F47" s="9"/>
      <c r="G47" s="9"/>
      <c r="H47" s="10"/>
      <c r="I47" s="9"/>
      <c r="J47" s="43"/>
      <c r="K47" s="16"/>
      <c r="L47" s="9"/>
      <c r="M47" s="9"/>
      <c r="N47" s="10"/>
      <c r="O47" s="10"/>
      <c r="P47" s="11"/>
      <c r="Q47" s="11"/>
      <c r="R47" s="11"/>
      <c r="S47" s="11"/>
    </row>
    <row r="48" spans="1:19" ht="15" hidden="1" customHeight="1" x14ac:dyDescent="0.25">
      <c r="A48" s="122" t="s">
        <v>103</v>
      </c>
      <c r="B48" s="139" t="s">
        <v>37</v>
      </c>
      <c r="C48" s="141"/>
      <c r="D48" s="90"/>
      <c r="E48" s="10" t="s">
        <v>38</v>
      </c>
      <c r="F48" s="9"/>
      <c r="G48" s="9"/>
      <c r="H48" s="10"/>
      <c r="I48" s="9"/>
      <c r="J48" s="11"/>
      <c r="K48" s="9"/>
      <c r="L48" s="10"/>
      <c r="M48" s="89"/>
      <c r="N48" s="10"/>
      <c r="O48" s="10"/>
      <c r="P48" s="11"/>
      <c r="Q48" s="12" t="s">
        <v>38</v>
      </c>
      <c r="R48" s="11"/>
      <c r="S48" s="11"/>
    </row>
    <row r="49" spans="1:19" hidden="1" x14ac:dyDescent="0.25">
      <c r="A49" s="122"/>
      <c r="B49" s="122" t="s">
        <v>39</v>
      </c>
      <c r="C49" s="122"/>
      <c r="D49" s="87"/>
      <c r="E49" s="9"/>
      <c r="F49" s="9"/>
      <c r="G49" s="9"/>
      <c r="H49" s="10" t="s">
        <v>38</v>
      </c>
      <c r="I49" s="9"/>
      <c r="J49" s="12" t="s">
        <v>38</v>
      </c>
      <c r="K49" s="9"/>
      <c r="L49" s="10"/>
      <c r="M49" s="89"/>
      <c r="N49" s="10"/>
      <c r="O49" s="10"/>
      <c r="P49" s="12" t="s">
        <v>38</v>
      </c>
      <c r="Q49" s="12" t="s">
        <v>38</v>
      </c>
      <c r="R49" s="12" t="s">
        <v>38</v>
      </c>
      <c r="S49" s="12" t="s">
        <v>38</v>
      </c>
    </row>
    <row r="50" spans="1:19" ht="15" hidden="1" customHeight="1" x14ac:dyDescent="0.25">
      <c r="A50" s="122"/>
      <c r="B50" s="122"/>
      <c r="C50" s="122"/>
      <c r="D50" s="87"/>
      <c r="E50" s="9"/>
      <c r="F50" s="9"/>
      <c r="G50" s="9"/>
      <c r="H50" s="10"/>
      <c r="I50" s="9"/>
      <c r="J50" s="11"/>
      <c r="K50" s="9"/>
      <c r="L50" s="9"/>
      <c r="M50" s="9"/>
      <c r="N50" s="10"/>
      <c r="O50" s="10"/>
      <c r="P50" s="11"/>
      <c r="Q50" s="11"/>
      <c r="R50" s="11"/>
      <c r="S50" s="11"/>
    </row>
    <row r="51" spans="1:19" hidden="1" x14ac:dyDescent="0.25">
      <c r="A51" s="27"/>
    </row>
    <row r="52" spans="1:19" hidden="1" x14ac:dyDescent="0.25">
      <c r="A52" s="27" t="s">
        <v>159</v>
      </c>
      <c r="H52" s="142"/>
      <c r="I52" s="142"/>
    </row>
    <row r="53" spans="1:19" hidden="1" x14ac:dyDescent="0.25">
      <c r="A53" s="28" t="s">
        <v>89</v>
      </c>
    </row>
    <row r="54" spans="1:19" hidden="1" x14ac:dyDescent="0.25">
      <c r="A54" s="27" t="s">
        <v>194</v>
      </c>
    </row>
    <row r="55" spans="1:19" hidden="1" x14ac:dyDescent="0.25">
      <c r="A55" s="27"/>
    </row>
    <row r="56" spans="1:19" hidden="1" x14ac:dyDescent="0.25">
      <c r="A56" s="27" t="s">
        <v>20</v>
      </c>
    </row>
    <row r="57" spans="1:19" hidden="1" x14ac:dyDescent="0.25"/>
    <row r="58" spans="1:19" ht="18" hidden="1" x14ac:dyDescent="0.25">
      <c r="A58" s="143" t="s">
        <v>40</v>
      </c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</row>
    <row r="59" spans="1:19" ht="6" hidden="1" customHeight="1" x14ac:dyDescent="0.25"/>
    <row r="60" spans="1:19" hidden="1" x14ac:dyDescent="0.25">
      <c r="A60" s="136" t="s">
        <v>41</v>
      </c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</row>
    <row r="61" spans="1:19" hidden="1" x14ac:dyDescent="0.25">
      <c r="A61" s="136" t="s">
        <v>42</v>
      </c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</row>
    <row r="62" spans="1:19" ht="15.75" hidden="1" customHeight="1" x14ac:dyDescent="0.25">
      <c r="A62" s="136" t="s">
        <v>43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</row>
    <row r="63" spans="1:19" ht="15" hidden="1" customHeight="1" x14ac:dyDescent="0.25">
      <c r="A63" s="136" t="s">
        <v>67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</row>
  </sheetData>
  <mergeCells count="84">
    <mergeCell ref="M5:M6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H4:M4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60:S60"/>
    <mergeCell ref="A61:S61"/>
    <mergeCell ref="A62:S62"/>
    <mergeCell ref="A63:S63"/>
    <mergeCell ref="A48:A50"/>
    <mergeCell ref="B48:C48"/>
    <mergeCell ref="B49:C49"/>
    <mergeCell ref="B50:C50"/>
    <mergeCell ref="H52:I52"/>
    <mergeCell ref="A58:S58"/>
  </mergeCells>
  <pageMargins left="0.16" right="0.17" top="0.36" bottom="0.37" header="0.31496062992125984" footer="0.31496062992125984"/>
  <pageSetup paperSize="9" scale="64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zoomScale="110" zoomScaleNormal="110" workbookViewId="0">
      <selection sqref="A1:XFD18"/>
    </sheetView>
  </sheetViews>
  <sheetFormatPr defaultRowHeight="12.75" x14ac:dyDescent="0.2"/>
  <cols>
    <col min="1" max="1" width="8.28515625" style="4" customWidth="1"/>
    <col min="2" max="2" width="16.85546875" style="4" customWidth="1"/>
    <col min="3" max="3" width="49.28515625" style="4" customWidth="1"/>
    <col min="4" max="4" width="10.42578125" style="4" customWidth="1"/>
    <col min="5" max="16384" width="9.140625" style="4"/>
  </cols>
  <sheetData>
    <row r="1" spans="1:6" s="29" customFormat="1" x14ac:dyDescent="0.2">
      <c r="D1" s="100" t="s">
        <v>195</v>
      </c>
      <c r="E1" s="100"/>
      <c r="F1" s="100"/>
    </row>
    <row r="2" spans="1:6" s="29" customFormat="1" ht="56.25" customHeight="1" x14ac:dyDescent="0.2">
      <c r="D2" s="101" t="s">
        <v>196</v>
      </c>
      <c r="E2" s="101"/>
      <c r="F2" s="101"/>
    </row>
    <row r="3" spans="1:6" s="29" customFormat="1" x14ac:dyDescent="0.2">
      <c r="C3" s="102"/>
      <c r="D3" s="102"/>
    </row>
    <row r="4" spans="1:6" s="29" customFormat="1" x14ac:dyDescent="0.2">
      <c r="D4" s="30"/>
    </row>
    <row r="5" spans="1:6" s="29" customFormat="1" x14ac:dyDescent="0.2">
      <c r="D5" s="30"/>
    </row>
    <row r="6" spans="1:6" s="29" customFormat="1" x14ac:dyDescent="0.2">
      <c r="D6" s="30"/>
    </row>
    <row r="7" spans="1:6" x14ac:dyDescent="0.2">
      <c r="A7" s="111" t="s">
        <v>197</v>
      </c>
      <c r="B7" s="111"/>
      <c r="C7" s="111"/>
      <c r="D7" s="111"/>
      <c r="E7" s="111"/>
      <c r="F7" s="111"/>
    </row>
    <row r="8" spans="1:6" x14ac:dyDescent="0.2">
      <c r="A8" s="111" t="s">
        <v>1</v>
      </c>
      <c r="B8" s="111"/>
      <c r="C8" s="111"/>
      <c r="D8" s="111"/>
      <c r="E8" s="111"/>
      <c r="F8" s="111"/>
    </row>
    <row r="9" spans="1:6" x14ac:dyDescent="0.2">
      <c r="A9" s="111"/>
      <c r="B9" s="111"/>
      <c r="C9" s="111"/>
      <c r="D9" s="111"/>
      <c r="E9" s="111"/>
      <c r="F9" s="111"/>
    </row>
    <row r="10" spans="1:6" x14ac:dyDescent="0.2">
      <c r="A10" s="84"/>
      <c r="B10" s="84"/>
      <c r="C10" s="56" t="s">
        <v>198</v>
      </c>
      <c r="D10" s="56"/>
      <c r="E10" s="56"/>
      <c r="F10" s="57" t="s">
        <v>199</v>
      </c>
    </row>
    <row r="11" spans="1:6" x14ac:dyDescent="0.2">
      <c r="A11" s="84"/>
      <c r="B11" s="84"/>
      <c r="C11" s="58" t="s">
        <v>210</v>
      </c>
      <c r="E11" s="59" t="s">
        <v>200</v>
      </c>
      <c r="F11" s="60">
        <v>46052</v>
      </c>
    </row>
    <row r="12" spans="1:6" x14ac:dyDescent="0.2">
      <c r="A12" s="84"/>
      <c r="B12" s="84"/>
      <c r="E12" s="59" t="s">
        <v>201</v>
      </c>
      <c r="F12" s="60">
        <v>46070</v>
      </c>
    </row>
    <row r="13" spans="1:6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x14ac:dyDescent="0.2">
      <c r="A14" s="84"/>
      <c r="B14" s="84"/>
      <c r="E14" s="59"/>
      <c r="F14" s="114" t="s">
        <v>216</v>
      </c>
    </row>
    <row r="15" spans="1:6" ht="36.75" customHeight="1" x14ac:dyDescent="0.2">
      <c r="A15" s="112" t="s">
        <v>206</v>
      </c>
      <c r="B15" s="112"/>
      <c r="C15" s="64" t="s">
        <v>218</v>
      </c>
      <c r="E15" s="59" t="s">
        <v>208</v>
      </c>
      <c r="F15" s="115"/>
    </row>
    <row r="16" spans="1:6" ht="19.5" customHeight="1" x14ac:dyDescent="0.2">
      <c r="A16" s="84"/>
      <c r="B16" s="84"/>
      <c r="E16" s="59"/>
      <c r="F16" s="116" t="s">
        <v>232</v>
      </c>
    </row>
    <row r="17" spans="1:6" ht="52.5" customHeight="1" x14ac:dyDescent="0.2">
      <c r="A17" s="111" t="s">
        <v>3</v>
      </c>
      <c r="B17" s="111"/>
      <c r="C17" s="65" t="s">
        <v>122</v>
      </c>
      <c r="D17" s="66"/>
      <c r="E17" s="66" t="s">
        <v>209</v>
      </c>
      <c r="F17" s="117"/>
    </row>
    <row r="18" spans="1:6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x14ac:dyDescent="0.2">
      <c r="A19" s="1"/>
      <c r="B19" s="1"/>
    </row>
    <row r="20" spans="1:6" x14ac:dyDescent="0.2">
      <c r="A20" s="1"/>
      <c r="B20" s="1"/>
    </row>
    <row r="21" spans="1:6" x14ac:dyDescent="0.2">
      <c r="A21" s="147" t="s">
        <v>4</v>
      </c>
      <c r="B21" s="147"/>
      <c r="C21" s="147"/>
      <c r="D21" s="147"/>
    </row>
    <row r="22" spans="1:6" x14ac:dyDescent="0.2">
      <c r="A22" s="147" t="s">
        <v>5</v>
      </c>
      <c r="B22" s="147"/>
      <c r="C22" s="147"/>
      <c r="D22" s="147"/>
    </row>
    <row r="23" spans="1:6" x14ac:dyDescent="0.2">
      <c r="A23" s="1"/>
      <c r="B23" s="1"/>
    </row>
    <row r="24" spans="1:6" ht="15" customHeight="1" x14ac:dyDescent="0.2">
      <c r="A24" s="167" t="s">
        <v>66</v>
      </c>
      <c r="B24" s="169" t="s">
        <v>6</v>
      </c>
      <c r="C24" s="170"/>
      <c r="D24" s="144" t="s">
        <v>51</v>
      </c>
      <c r="E24" s="144"/>
      <c r="F24" s="144"/>
    </row>
    <row r="25" spans="1:6" x14ac:dyDescent="0.2">
      <c r="A25" s="168"/>
      <c r="B25" s="171"/>
      <c r="C25" s="172"/>
      <c r="D25" s="144"/>
      <c r="E25" s="144"/>
      <c r="F25" s="144"/>
    </row>
    <row r="26" spans="1:6" ht="15" customHeight="1" x14ac:dyDescent="0.2">
      <c r="A26" s="3">
        <v>1</v>
      </c>
      <c r="B26" s="173">
        <v>2</v>
      </c>
      <c r="C26" s="174"/>
      <c r="D26" s="144">
        <v>3</v>
      </c>
      <c r="E26" s="144"/>
      <c r="F26" s="144"/>
    </row>
    <row r="27" spans="1:6" ht="15" customHeight="1" x14ac:dyDescent="0.2">
      <c r="A27" s="6" t="s">
        <v>55</v>
      </c>
      <c r="B27" s="163" t="s">
        <v>7</v>
      </c>
      <c r="C27" s="164"/>
      <c r="D27" s="144" t="s">
        <v>8</v>
      </c>
      <c r="E27" s="144"/>
      <c r="F27" s="144"/>
    </row>
    <row r="28" spans="1:6" ht="15" customHeight="1" x14ac:dyDescent="0.2">
      <c r="A28" s="7" t="s">
        <v>54</v>
      </c>
      <c r="B28" s="165" t="s">
        <v>9</v>
      </c>
      <c r="C28" s="166"/>
      <c r="D28" s="145">
        <f>D29</f>
        <v>10</v>
      </c>
      <c r="E28" s="145"/>
      <c r="F28" s="145"/>
    </row>
    <row r="29" spans="1:6" ht="15" customHeight="1" x14ac:dyDescent="0.2">
      <c r="A29" s="8" t="s">
        <v>56</v>
      </c>
      <c r="B29" s="163" t="s">
        <v>10</v>
      </c>
      <c r="C29" s="164"/>
      <c r="D29" s="144">
        <v>10</v>
      </c>
      <c r="E29" s="144"/>
      <c r="F29" s="144"/>
    </row>
    <row r="30" spans="1:6" ht="15" customHeight="1" x14ac:dyDescent="0.2">
      <c r="A30" s="8" t="s">
        <v>57</v>
      </c>
      <c r="B30" s="163" t="s">
        <v>11</v>
      </c>
      <c r="C30" s="164"/>
      <c r="D30" s="144"/>
      <c r="E30" s="144"/>
      <c r="F30" s="144"/>
    </row>
    <row r="31" spans="1:6" ht="15" customHeight="1" x14ac:dyDescent="0.2">
      <c r="A31" s="8" t="s">
        <v>58</v>
      </c>
      <c r="B31" s="163" t="s">
        <v>12</v>
      </c>
      <c r="C31" s="164"/>
      <c r="D31" s="144"/>
      <c r="E31" s="144"/>
      <c r="F31" s="144"/>
    </row>
    <row r="32" spans="1:6" ht="15" customHeight="1" x14ac:dyDescent="0.2">
      <c r="A32" s="7" t="s">
        <v>59</v>
      </c>
      <c r="B32" s="165" t="s">
        <v>13</v>
      </c>
      <c r="C32" s="166"/>
      <c r="D32" s="145"/>
      <c r="E32" s="145"/>
      <c r="F32" s="145"/>
    </row>
    <row r="33" spans="1:6" ht="15" customHeight="1" x14ac:dyDescent="0.2">
      <c r="A33" s="7" t="s">
        <v>60</v>
      </c>
      <c r="B33" s="165" t="s">
        <v>14</v>
      </c>
      <c r="C33" s="166"/>
      <c r="D33" s="145"/>
      <c r="E33" s="145"/>
      <c r="F33" s="145"/>
    </row>
    <row r="34" spans="1:6" ht="15" customHeight="1" x14ac:dyDescent="0.2">
      <c r="A34" s="8" t="s">
        <v>61</v>
      </c>
      <c r="B34" s="163" t="s">
        <v>15</v>
      </c>
      <c r="C34" s="164"/>
      <c r="D34" s="144"/>
      <c r="E34" s="144"/>
      <c r="F34" s="144"/>
    </row>
    <row r="35" spans="1:6" ht="15" customHeight="1" x14ac:dyDescent="0.2">
      <c r="A35" s="8" t="s">
        <v>62</v>
      </c>
      <c r="B35" s="163" t="s">
        <v>10</v>
      </c>
      <c r="C35" s="164"/>
      <c r="D35" s="144"/>
      <c r="E35" s="144"/>
      <c r="F35" s="144"/>
    </row>
    <row r="36" spans="1:6" ht="15" customHeight="1" x14ac:dyDescent="0.2">
      <c r="A36" s="7" t="s">
        <v>63</v>
      </c>
      <c r="B36" s="165" t="s">
        <v>16</v>
      </c>
      <c r="C36" s="166"/>
      <c r="D36" s="145"/>
      <c r="E36" s="145"/>
      <c r="F36" s="145"/>
    </row>
    <row r="37" spans="1:6" ht="15" customHeight="1" x14ac:dyDescent="0.2">
      <c r="A37" s="8" t="s">
        <v>64</v>
      </c>
      <c r="B37" s="163" t="s">
        <v>17</v>
      </c>
      <c r="C37" s="164"/>
      <c r="D37" s="144"/>
      <c r="E37" s="144"/>
      <c r="F37" s="144"/>
    </row>
    <row r="38" spans="1:6" ht="15" customHeight="1" x14ac:dyDescent="0.2">
      <c r="A38" s="8" t="s">
        <v>65</v>
      </c>
      <c r="B38" s="163" t="s">
        <v>18</v>
      </c>
      <c r="C38" s="164"/>
      <c r="D38" s="144"/>
      <c r="E38" s="144"/>
      <c r="F38" s="144"/>
    </row>
    <row r="39" spans="1:6" ht="15" customHeight="1" x14ac:dyDescent="0.2">
      <c r="A39" s="6" t="s">
        <v>19</v>
      </c>
      <c r="B39" s="163" t="s">
        <v>19</v>
      </c>
      <c r="C39" s="164"/>
      <c r="D39" s="144" t="s">
        <v>19</v>
      </c>
      <c r="E39" s="144"/>
      <c r="F39" s="144"/>
    </row>
    <row r="40" spans="1:6" x14ac:dyDescent="0.2">
      <c r="A40" s="2"/>
      <c r="B40" s="2"/>
    </row>
    <row r="41" spans="1:6" ht="15.75" hidden="1" x14ac:dyDescent="0.2">
      <c r="A41" s="151" t="s">
        <v>21</v>
      </c>
      <c r="B41" s="151"/>
      <c r="C41" s="151"/>
      <c r="D41" s="151"/>
    </row>
    <row r="42" spans="1:6" ht="27.75" hidden="1" customHeight="1" x14ac:dyDescent="0.2">
      <c r="A42" s="150" t="s">
        <v>22</v>
      </c>
      <c r="B42" s="150"/>
      <c r="C42" s="150"/>
      <c r="D42" s="150"/>
    </row>
    <row r="43" spans="1:6" ht="41.25" hidden="1" customHeight="1" x14ac:dyDescent="0.2">
      <c r="A43" s="150" t="s">
        <v>23</v>
      </c>
      <c r="B43" s="150"/>
      <c r="C43" s="150"/>
      <c r="D43" s="150"/>
    </row>
    <row r="44" spans="1:6" ht="39.75" hidden="1" customHeight="1" x14ac:dyDescent="0.2">
      <c r="A44" s="150" t="s">
        <v>24</v>
      </c>
      <c r="B44" s="150"/>
      <c r="C44" s="150"/>
      <c r="D44" s="150"/>
    </row>
    <row r="45" spans="1:6" ht="28.5" hidden="1" customHeight="1" x14ac:dyDescent="0.2">
      <c r="A45" s="150" t="s">
        <v>25</v>
      </c>
      <c r="B45" s="150"/>
      <c r="C45" s="150"/>
      <c r="D45" s="150"/>
    </row>
    <row r="46" spans="1:6" ht="42" hidden="1" customHeight="1" x14ac:dyDescent="0.2">
      <c r="A46" s="150" t="s">
        <v>26</v>
      </c>
      <c r="B46" s="150"/>
      <c r="C46" s="150"/>
      <c r="D46" s="150"/>
    </row>
    <row r="47" spans="1:6" ht="29.25" hidden="1" customHeight="1" x14ac:dyDescent="0.2">
      <c r="A47" s="150" t="s">
        <v>27</v>
      </c>
      <c r="B47" s="150"/>
      <c r="C47" s="150"/>
      <c r="D47" s="150"/>
    </row>
    <row r="48" spans="1:6" ht="54.75" hidden="1" customHeight="1" x14ac:dyDescent="0.2">
      <c r="A48" s="150" t="s">
        <v>28</v>
      </c>
      <c r="B48" s="150"/>
      <c r="C48" s="150"/>
      <c r="D48" s="150"/>
    </row>
    <row r="49" spans="1:4" ht="53.25" hidden="1" customHeight="1" x14ac:dyDescent="0.2">
      <c r="A49" s="150" t="s">
        <v>29</v>
      </c>
      <c r="B49" s="150"/>
      <c r="C49" s="150"/>
      <c r="D49" s="150"/>
    </row>
    <row r="50" spans="1:4" hidden="1" x14ac:dyDescent="0.2">
      <c r="A50" s="1"/>
      <c r="B50" s="1"/>
    </row>
  </sheetData>
  <mergeCells count="55">
    <mergeCell ref="A17:B17"/>
    <mergeCell ref="A18:B18"/>
    <mergeCell ref="C18:F18"/>
    <mergeCell ref="D24:F25"/>
    <mergeCell ref="D39:F39"/>
    <mergeCell ref="D38:F38"/>
    <mergeCell ref="D37:F37"/>
    <mergeCell ref="D36:F36"/>
    <mergeCell ref="D35:F35"/>
    <mergeCell ref="D34:F34"/>
    <mergeCell ref="D33:F33"/>
    <mergeCell ref="D32:F32"/>
    <mergeCell ref="D31:F31"/>
    <mergeCell ref="D30:F30"/>
    <mergeCell ref="D29:F29"/>
    <mergeCell ref="D28:F28"/>
    <mergeCell ref="A48:D48"/>
    <mergeCell ref="A49:D49"/>
    <mergeCell ref="A42:D42"/>
    <mergeCell ref="A43:D43"/>
    <mergeCell ref="A44:D44"/>
    <mergeCell ref="A45:D45"/>
    <mergeCell ref="A46:D46"/>
    <mergeCell ref="A47:D47"/>
    <mergeCell ref="A41:D41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A21:D21"/>
    <mergeCell ref="A22:D22"/>
    <mergeCell ref="A24:A25"/>
    <mergeCell ref="B24:C25"/>
    <mergeCell ref="B26:C26"/>
    <mergeCell ref="B27:C27"/>
    <mergeCell ref="D27:F27"/>
    <mergeCell ref="D26:F26"/>
    <mergeCell ref="D1:F1"/>
    <mergeCell ref="D2:F2"/>
    <mergeCell ref="C3:D3"/>
    <mergeCell ref="A7:F7"/>
    <mergeCell ref="A8:F8"/>
    <mergeCell ref="A9:F9"/>
    <mergeCell ref="A13:B13"/>
    <mergeCell ref="F14:F15"/>
    <mergeCell ref="A15:B15"/>
    <mergeCell ref="F16:F17"/>
  </mergeCells>
  <hyperlinks>
    <hyperlink ref="A49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5"/>
  <sheetViews>
    <sheetView zoomScale="80" zoomScaleNormal="80" workbookViewId="0">
      <selection activeCell="G11" sqref="G11"/>
    </sheetView>
  </sheetViews>
  <sheetFormatPr defaultRowHeight="15" x14ac:dyDescent="0.25"/>
  <cols>
    <col min="1" max="1" width="19.85546875" style="21" customWidth="1"/>
    <col min="2" max="2" width="0.140625" style="21" customWidth="1"/>
    <col min="3" max="3" width="25.28515625" style="21" customWidth="1"/>
    <col min="4" max="4" width="14" style="21" customWidth="1"/>
    <col min="5" max="5" width="17.5703125" style="21" customWidth="1"/>
    <col min="6" max="7" width="8.85546875" style="21" customWidth="1"/>
    <col min="8" max="8" width="14.140625" style="46" customWidth="1"/>
    <col min="9" max="13" width="14.140625" style="21" customWidth="1"/>
    <col min="14" max="15" width="14.140625" style="37" customWidth="1"/>
    <col min="16" max="19" width="14.140625" style="21" customWidth="1"/>
    <col min="20" max="16384" width="9.140625" style="21"/>
  </cols>
  <sheetData>
    <row r="1" spans="1:19" x14ac:dyDescent="0.25">
      <c r="A1" s="137" t="s">
        <v>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</row>
    <row r="2" spans="1:19" x14ac:dyDescent="0.25">
      <c r="A2" s="137" t="s">
        <v>31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x14ac:dyDescent="0.25">
      <c r="A3" s="22"/>
    </row>
    <row r="4" spans="1:19" s="23" customFormat="1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s="23" customFormat="1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s="23" customFormat="1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0" t="s">
        <v>36</v>
      </c>
      <c r="I6" s="16" t="s">
        <v>45</v>
      </c>
      <c r="J6" s="16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38">
        <v>1</v>
      </c>
      <c r="B7" s="138"/>
      <c r="C7" s="10">
        <v>2</v>
      </c>
      <c r="D7" s="89">
        <v>3</v>
      </c>
      <c r="E7" s="89">
        <v>4</v>
      </c>
      <c r="F7" s="89">
        <v>5</v>
      </c>
      <c r="G7" s="89">
        <v>6</v>
      </c>
      <c r="H7" s="89">
        <v>7</v>
      </c>
      <c r="I7" s="89">
        <v>8</v>
      </c>
      <c r="J7" s="89">
        <v>9</v>
      </c>
      <c r="K7" s="89">
        <v>10</v>
      </c>
      <c r="L7" s="89">
        <v>11</v>
      </c>
      <c r="M7" s="89">
        <v>12</v>
      </c>
      <c r="N7" s="89">
        <v>13</v>
      </c>
      <c r="O7" s="89">
        <v>14</v>
      </c>
      <c r="P7" s="89">
        <v>15</v>
      </c>
      <c r="Q7" s="89">
        <v>16</v>
      </c>
      <c r="R7" s="89">
        <v>17</v>
      </c>
      <c r="S7" s="10">
        <v>18</v>
      </c>
    </row>
    <row r="8" spans="1:19" ht="51.75" customHeight="1" x14ac:dyDescent="0.25">
      <c r="A8" s="139" t="s">
        <v>68</v>
      </c>
      <c r="B8" s="140"/>
      <c r="C8" s="141"/>
      <c r="D8" s="90"/>
      <c r="E8" s="9" t="s">
        <v>173</v>
      </c>
      <c r="F8" s="9"/>
      <c r="G8" s="9"/>
      <c r="H8" s="10">
        <v>100</v>
      </c>
      <c r="I8" s="9">
        <f>H8</f>
        <v>100</v>
      </c>
      <c r="J8" s="11">
        <f>R8/P8*100</f>
        <v>96.676842841696882</v>
      </c>
      <c r="K8" s="11">
        <f>J8</f>
        <v>96.676842841696882</v>
      </c>
      <c r="L8" s="11">
        <f>K8</f>
        <v>96.676842841696882</v>
      </c>
      <c r="M8" s="11"/>
      <c r="N8" s="10" t="s">
        <v>38</v>
      </c>
      <c r="O8" s="10" t="s">
        <v>38</v>
      </c>
      <c r="P8" s="11">
        <f>P9+P12+P18+P21+P24+P27+P30+P33+P36+P39</f>
        <v>1572300</v>
      </c>
      <c r="Q8" s="11"/>
      <c r="R8" s="11">
        <f t="shared" ref="R8:S8" si="0">R9+R12+R18+R21+R24+R27+R30+R33+R36+R39</f>
        <v>1520050</v>
      </c>
      <c r="S8" s="11">
        <f t="shared" si="0"/>
        <v>1520050</v>
      </c>
    </row>
    <row r="9" spans="1:19" ht="35.25" customHeight="1" x14ac:dyDescent="0.25">
      <c r="A9" s="122" t="s">
        <v>93</v>
      </c>
      <c r="B9" s="139" t="s">
        <v>37</v>
      </c>
      <c r="C9" s="141"/>
      <c r="D9" s="90"/>
      <c r="E9" s="10" t="s">
        <v>38</v>
      </c>
      <c r="F9" s="9"/>
      <c r="G9" s="9"/>
      <c r="H9" s="10">
        <f>H11</f>
        <v>100</v>
      </c>
      <c r="I9" s="9">
        <f>I11</f>
        <v>100</v>
      </c>
      <c r="J9" s="11">
        <f>J11</f>
        <v>100</v>
      </c>
      <c r="K9" s="11">
        <f>K11</f>
        <v>100</v>
      </c>
      <c r="L9" s="12">
        <f>L11</f>
        <v>100</v>
      </c>
      <c r="M9" s="89" t="s">
        <v>38</v>
      </c>
      <c r="N9" s="10"/>
      <c r="O9" s="10"/>
      <c r="P9" s="11">
        <f>P11</f>
        <v>83100</v>
      </c>
      <c r="Q9" s="10" t="s">
        <v>38</v>
      </c>
      <c r="R9" s="11">
        <f>R11</f>
        <v>83100</v>
      </c>
      <c r="S9" s="11">
        <f>S11</f>
        <v>83100</v>
      </c>
    </row>
    <row r="10" spans="1:19" ht="19.5" customHeight="1" x14ac:dyDescent="0.25">
      <c r="A10" s="122"/>
      <c r="B10" s="122" t="s">
        <v>39</v>
      </c>
      <c r="C10" s="122"/>
      <c r="D10" s="87"/>
      <c r="E10" s="9"/>
      <c r="F10" s="9"/>
      <c r="G10" s="9"/>
      <c r="H10" s="10" t="s">
        <v>38</v>
      </c>
      <c r="I10" s="9"/>
      <c r="J10" s="10" t="s">
        <v>38</v>
      </c>
      <c r="K10" s="9"/>
      <c r="L10" s="10"/>
      <c r="M10" s="89" t="s">
        <v>38</v>
      </c>
      <c r="N10" s="10"/>
      <c r="O10" s="10"/>
      <c r="P10" s="10" t="s">
        <v>38</v>
      </c>
      <c r="Q10" s="10" t="s">
        <v>38</v>
      </c>
      <c r="R10" s="10" t="s">
        <v>38</v>
      </c>
      <c r="S10" s="10" t="s">
        <v>38</v>
      </c>
    </row>
    <row r="11" spans="1:19" ht="141.75" customHeight="1" x14ac:dyDescent="0.25">
      <c r="A11" s="122"/>
      <c r="B11" s="122" t="s">
        <v>175</v>
      </c>
      <c r="C11" s="122"/>
      <c r="D11" s="87"/>
      <c r="E11" s="9" t="s">
        <v>176</v>
      </c>
      <c r="F11" s="189" t="s">
        <v>99</v>
      </c>
      <c r="G11" s="78">
        <v>744</v>
      </c>
      <c r="H11" s="10">
        <v>100</v>
      </c>
      <c r="I11" s="9">
        <f>H11</f>
        <v>100</v>
      </c>
      <c r="J11" s="11">
        <f>R11/P11*100</f>
        <v>100</v>
      </c>
      <c r="K11" s="11">
        <f>J11</f>
        <v>100</v>
      </c>
      <c r="L11" s="11">
        <f>K11</f>
        <v>100</v>
      </c>
      <c r="M11" s="11"/>
      <c r="N11" s="10" t="s">
        <v>100</v>
      </c>
      <c r="O11" s="10" t="s">
        <v>100</v>
      </c>
      <c r="P11" s="11">
        <v>83100</v>
      </c>
      <c r="Q11" s="11"/>
      <c r="R11" s="11">
        <v>83100</v>
      </c>
      <c r="S11" s="11">
        <v>83100</v>
      </c>
    </row>
    <row r="12" spans="1:19" ht="38.25" customHeight="1" x14ac:dyDescent="0.25">
      <c r="A12" s="122" t="s">
        <v>82</v>
      </c>
      <c r="B12" s="139" t="s">
        <v>37</v>
      </c>
      <c r="C12" s="141"/>
      <c r="D12" s="90"/>
      <c r="E12" s="10" t="s">
        <v>38</v>
      </c>
      <c r="F12" s="9"/>
      <c r="G12" s="9"/>
      <c r="H12" s="10">
        <f>H14</f>
        <v>100</v>
      </c>
      <c r="I12" s="9">
        <f>I14</f>
        <v>100</v>
      </c>
      <c r="J12" s="11">
        <f>J14</f>
        <v>100</v>
      </c>
      <c r="K12" s="11">
        <f>K14</f>
        <v>100</v>
      </c>
      <c r="L12" s="12">
        <f>L14</f>
        <v>100</v>
      </c>
      <c r="M12" s="89" t="s">
        <v>38</v>
      </c>
      <c r="N12" s="10"/>
      <c r="O12" s="10"/>
      <c r="P12" s="11">
        <f>P14</f>
        <v>129150</v>
      </c>
      <c r="Q12" s="10" t="s">
        <v>38</v>
      </c>
      <c r="R12" s="11">
        <f>R14</f>
        <v>129150</v>
      </c>
      <c r="S12" s="11">
        <f>S14</f>
        <v>129150</v>
      </c>
    </row>
    <row r="13" spans="1:19" ht="15" customHeight="1" x14ac:dyDescent="0.25">
      <c r="A13" s="122"/>
      <c r="B13" s="122" t="s">
        <v>39</v>
      </c>
      <c r="C13" s="122"/>
      <c r="D13" s="87"/>
      <c r="E13" s="9"/>
      <c r="F13" s="9"/>
      <c r="G13" s="9"/>
      <c r="H13" s="10" t="s">
        <v>38</v>
      </c>
      <c r="I13" s="9"/>
      <c r="J13" s="10" t="s">
        <v>38</v>
      </c>
      <c r="K13" s="9"/>
      <c r="L13" s="10"/>
      <c r="M13" s="89" t="s">
        <v>38</v>
      </c>
      <c r="N13" s="10"/>
      <c r="O13" s="10"/>
      <c r="P13" s="10" t="s">
        <v>38</v>
      </c>
      <c r="Q13" s="10" t="s">
        <v>38</v>
      </c>
      <c r="R13" s="10" t="s">
        <v>38</v>
      </c>
      <c r="S13" s="10" t="s">
        <v>38</v>
      </c>
    </row>
    <row r="14" spans="1:19" ht="144.75" customHeight="1" x14ac:dyDescent="0.25">
      <c r="A14" s="122"/>
      <c r="B14" s="122" t="s">
        <v>175</v>
      </c>
      <c r="C14" s="122"/>
      <c r="D14" s="87"/>
      <c r="E14" s="9" t="s">
        <v>176</v>
      </c>
      <c r="F14" s="9" t="s">
        <v>99</v>
      </c>
      <c r="G14" s="78">
        <v>744</v>
      </c>
      <c r="H14" s="10">
        <v>100</v>
      </c>
      <c r="I14" s="9">
        <f>H14</f>
        <v>100</v>
      </c>
      <c r="J14" s="11">
        <f>R14/P14*100</f>
        <v>100</v>
      </c>
      <c r="K14" s="11">
        <f>J14</f>
        <v>100</v>
      </c>
      <c r="L14" s="11">
        <f>K14</f>
        <v>100</v>
      </c>
      <c r="M14" s="11"/>
      <c r="N14" s="10" t="s">
        <v>100</v>
      </c>
      <c r="O14" s="10" t="s">
        <v>100</v>
      </c>
      <c r="P14" s="11">
        <f>129150</f>
        <v>129150</v>
      </c>
      <c r="Q14" s="11"/>
      <c r="R14" s="11">
        <f>P14</f>
        <v>129150</v>
      </c>
      <c r="S14" s="11">
        <f>P14</f>
        <v>129150</v>
      </c>
    </row>
    <row r="15" spans="1:19" ht="34.5" hidden="1" customHeight="1" x14ac:dyDescent="0.25">
      <c r="A15" s="122" t="s">
        <v>140</v>
      </c>
      <c r="B15" s="139" t="s">
        <v>37</v>
      </c>
      <c r="C15" s="141"/>
      <c r="D15" s="90"/>
      <c r="E15" s="10" t="s">
        <v>38</v>
      </c>
      <c r="F15" s="9"/>
      <c r="G15" s="9"/>
      <c r="H15" s="10"/>
      <c r="I15" s="9"/>
      <c r="J15" s="11"/>
      <c r="K15" s="9"/>
      <c r="L15" s="10"/>
      <c r="M15" s="89"/>
      <c r="N15" s="10"/>
      <c r="O15" s="10"/>
      <c r="P15" s="11"/>
      <c r="Q15" s="12" t="s">
        <v>38</v>
      </c>
      <c r="R15" s="11"/>
      <c r="S15" s="11"/>
    </row>
    <row r="16" spans="1:19" ht="19.5" hidden="1" customHeight="1" x14ac:dyDescent="0.25">
      <c r="A16" s="122"/>
      <c r="B16" s="122" t="s">
        <v>39</v>
      </c>
      <c r="C16" s="122"/>
      <c r="D16" s="87"/>
      <c r="E16" s="9"/>
      <c r="F16" s="9"/>
      <c r="G16" s="9"/>
      <c r="H16" s="10" t="s">
        <v>38</v>
      </c>
      <c r="I16" s="9"/>
      <c r="J16" s="12" t="s">
        <v>38</v>
      </c>
      <c r="K16" s="9"/>
      <c r="L16" s="10"/>
      <c r="M16" s="89"/>
      <c r="N16" s="10"/>
      <c r="O16" s="10"/>
      <c r="P16" s="12" t="s">
        <v>38</v>
      </c>
      <c r="Q16" s="12" t="s">
        <v>38</v>
      </c>
      <c r="R16" s="12" t="s">
        <v>38</v>
      </c>
      <c r="S16" s="12" t="s">
        <v>38</v>
      </c>
    </row>
    <row r="17" spans="1:19" ht="15" hidden="1" customHeight="1" x14ac:dyDescent="0.25">
      <c r="A17" s="122"/>
      <c r="B17" s="122"/>
      <c r="C17" s="122"/>
      <c r="D17" s="87"/>
      <c r="E17" s="9"/>
      <c r="F17" s="9"/>
      <c r="G17" s="9"/>
      <c r="H17" s="10"/>
      <c r="I17" s="9"/>
      <c r="J17" s="11"/>
      <c r="K17" s="9"/>
      <c r="L17" s="9"/>
      <c r="M17" s="9"/>
      <c r="N17" s="10"/>
      <c r="O17" s="10"/>
      <c r="P17" s="11"/>
      <c r="Q17" s="11"/>
      <c r="R17" s="11"/>
      <c r="S17" s="11"/>
    </row>
    <row r="18" spans="1:19" ht="38.25" customHeight="1" x14ac:dyDescent="0.25">
      <c r="A18" s="122" t="s">
        <v>85</v>
      </c>
      <c r="B18" s="139" t="s">
        <v>37</v>
      </c>
      <c r="C18" s="141"/>
      <c r="D18" s="90"/>
      <c r="E18" s="10" t="s">
        <v>38</v>
      </c>
      <c r="F18" s="9"/>
      <c r="G18" s="9"/>
      <c r="H18" s="10">
        <f>H20</f>
        <v>100</v>
      </c>
      <c r="I18" s="9">
        <f>I20</f>
        <v>100</v>
      </c>
      <c r="J18" s="11">
        <f>J20</f>
        <v>100</v>
      </c>
      <c r="K18" s="11">
        <f>K20</f>
        <v>100</v>
      </c>
      <c r="L18" s="12">
        <f>L20</f>
        <v>100</v>
      </c>
      <c r="M18" s="89" t="s">
        <v>38</v>
      </c>
      <c r="N18" s="10"/>
      <c r="O18" s="10"/>
      <c r="P18" s="11">
        <f>P20</f>
        <v>229512.5</v>
      </c>
      <c r="Q18" s="10" t="s">
        <v>38</v>
      </c>
      <c r="R18" s="11">
        <f>R20</f>
        <v>229512.5</v>
      </c>
      <c r="S18" s="11">
        <f>S20</f>
        <v>229512.5</v>
      </c>
    </row>
    <row r="19" spans="1:19" ht="15" customHeight="1" x14ac:dyDescent="0.25">
      <c r="A19" s="122"/>
      <c r="B19" s="122" t="s">
        <v>39</v>
      </c>
      <c r="C19" s="122"/>
      <c r="D19" s="87"/>
      <c r="E19" s="9"/>
      <c r="F19" s="9"/>
      <c r="G19" s="9"/>
      <c r="H19" s="10" t="s">
        <v>38</v>
      </c>
      <c r="I19" s="9"/>
      <c r="J19" s="10" t="s">
        <v>38</v>
      </c>
      <c r="K19" s="9"/>
      <c r="L19" s="10"/>
      <c r="M19" s="89" t="s">
        <v>38</v>
      </c>
      <c r="N19" s="10"/>
      <c r="O19" s="10"/>
      <c r="P19" s="10" t="s">
        <v>38</v>
      </c>
      <c r="Q19" s="10" t="s">
        <v>38</v>
      </c>
      <c r="R19" s="10" t="s">
        <v>38</v>
      </c>
      <c r="S19" s="10" t="s">
        <v>38</v>
      </c>
    </row>
    <row r="20" spans="1:19" ht="143.25" customHeight="1" x14ac:dyDescent="0.25">
      <c r="A20" s="122"/>
      <c r="B20" s="122" t="s">
        <v>175</v>
      </c>
      <c r="C20" s="122"/>
      <c r="D20" s="87"/>
      <c r="E20" s="9" t="s">
        <v>176</v>
      </c>
      <c r="F20" s="9" t="s">
        <v>99</v>
      </c>
      <c r="G20" s="78">
        <v>744</v>
      </c>
      <c r="H20" s="10">
        <v>100</v>
      </c>
      <c r="I20" s="9">
        <f>H20</f>
        <v>100</v>
      </c>
      <c r="J20" s="11">
        <f>R20/P20*100</f>
        <v>100</v>
      </c>
      <c r="K20" s="11">
        <f>J20</f>
        <v>100</v>
      </c>
      <c r="L20" s="11">
        <f>K20</f>
        <v>100</v>
      </c>
      <c r="M20" s="11"/>
      <c r="N20" s="10" t="s">
        <v>100</v>
      </c>
      <c r="O20" s="10" t="s">
        <v>100</v>
      </c>
      <c r="P20" s="11">
        <f>300912.5-71400</f>
        <v>229512.5</v>
      </c>
      <c r="Q20" s="11"/>
      <c r="R20" s="11">
        <f>300912.5-71400</f>
        <v>229512.5</v>
      </c>
      <c r="S20" s="11">
        <f>R20</f>
        <v>229512.5</v>
      </c>
    </row>
    <row r="21" spans="1:19" ht="34.5" customHeight="1" x14ac:dyDescent="0.25">
      <c r="A21" s="122" t="s">
        <v>95</v>
      </c>
      <c r="B21" s="139" t="s">
        <v>37</v>
      </c>
      <c r="C21" s="141"/>
      <c r="D21" s="90"/>
      <c r="E21" s="10" t="s">
        <v>38</v>
      </c>
      <c r="F21" s="9"/>
      <c r="G21" s="9"/>
      <c r="H21" s="10">
        <f>H23</f>
        <v>100</v>
      </c>
      <c r="I21" s="9">
        <f>I23</f>
        <v>100</v>
      </c>
      <c r="J21" s="11">
        <f>J23</f>
        <v>100</v>
      </c>
      <c r="K21" s="11">
        <f>K23</f>
        <v>100</v>
      </c>
      <c r="L21" s="12">
        <f>L23</f>
        <v>100</v>
      </c>
      <c r="M21" s="89" t="s">
        <v>38</v>
      </c>
      <c r="N21" s="10"/>
      <c r="O21" s="10"/>
      <c r="P21" s="11">
        <f>P23</f>
        <v>79500</v>
      </c>
      <c r="Q21" s="10" t="s">
        <v>38</v>
      </c>
      <c r="R21" s="11">
        <f>R23</f>
        <v>79500</v>
      </c>
      <c r="S21" s="11">
        <f>S23</f>
        <v>79500</v>
      </c>
    </row>
    <row r="22" spans="1:19" ht="18" customHeight="1" x14ac:dyDescent="0.25">
      <c r="A22" s="122"/>
      <c r="B22" s="122" t="s">
        <v>39</v>
      </c>
      <c r="C22" s="122"/>
      <c r="D22" s="87"/>
      <c r="E22" s="9"/>
      <c r="F22" s="9"/>
      <c r="G22" s="9"/>
      <c r="H22" s="10" t="s">
        <v>38</v>
      </c>
      <c r="I22" s="9"/>
      <c r="J22" s="10" t="s">
        <v>38</v>
      </c>
      <c r="K22" s="9"/>
      <c r="L22" s="10"/>
      <c r="M22" s="89" t="s">
        <v>38</v>
      </c>
      <c r="N22" s="10"/>
      <c r="O22" s="10"/>
      <c r="P22" s="10" t="s">
        <v>38</v>
      </c>
      <c r="Q22" s="10" t="s">
        <v>38</v>
      </c>
      <c r="R22" s="10" t="s">
        <v>38</v>
      </c>
      <c r="S22" s="10" t="s">
        <v>38</v>
      </c>
    </row>
    <row r="23" spans="1:19" ht="145.5" customHeight="1" x14ac:dyDescent="0.25">
      <c r="A23" s="122"/>
      <c r="B23" s="122" t="s">
        <v>175</v>
      </c>
      <c r="C23" s="122"/>
      <c r="D23" s="87"/>
      <c r="E23" s="9" t="s">
        <v>176</v>
      </c>
      <c r="F23" s="9" t="s">
        <v>99</v>
      </c>
      <c r="G23" s="78">
        <v>744</v>
      </c>
      <c r="H23" s="10">
        <v>100</v>
      </c>
      <c r="I23" s="9">
        <f>H23</f>
        <v>100</v>
      </c>
      <c r="J23" s="11">
        <f>R23/P23*100</f>
        <v>100</v>
      </c>
      <c r="K23" s="11">
        <f>J23</f>
        <v>100</v>
      </c>
      <c r="L23" s="11">
        <f>K23</f>
        <v>100</v>
      </c>
      <c r="M23" s="11"/>
      <c r="N23" s="10" t="s">
        <v>100</v>
      </c>
      <c r="O23" s="10" t="s">
        <v>100</v>
      </c>
      <c r="P23" s="11">
        <f>79500</f>
        <v>79500</v>
      </c>
      <c r="Q23" s="11"/>
      <c r="R23" s="11">
        <f>P23</f>
        <v>79500</v>
      </c>
      <c r="S23" s="11">
        <f>R23</f>
        <v>79500</v>
      </c>
    </row>
    <row r="24" spans="1:19" ht="36.75" customHeight="1" x14ac:dyDescent="0.25">
      <c r="A24" s="122" t="s">
        <v>86</v>
      </c>
      <c r="B24" s="139" t="s">
        <v>37</v>
      </c>
      <c r="C24" s="141"/>
      <c r="D24" s="90"/>
      <c r="E24" s="10" t="s">
        <v>38</v>
      </c>
      <c r="F24" s="9"/>
      <c r="G24" s="9"/>
      <c r="H24" s="10">
        <f>H26</f>
        <v>100</v>
      </c>
      <c r="I24" s="9">
        <f>I26</f>
        <v>100</v>
      </c>
      <c r="J24" s="11">
        <f>J26</f>
        <v>100</v>
      </c>
      <c r="K24" s="11">
        <f>K26</f>
        <v>100</v>
      </c>
      <c r="L24" s="12">
        <f>L26</f>
        <v>100</v>
      </c>
      <c r="M24" s="89" t="s">
        <v>38</v>
      </c>
      <c r="N24" s="10"/>
      <c r="O24" s="10"/>
      <c r="P24" s="11">
        <f>P26</f>
        <v>405325</v>
      </c>
      <c r="Q24" s="10" t="s">
        <v>38</v>
      </c>
      <c r="R24" s="11">
        <f>R26</f>
        <v>405325</v>
      </c>
      <c r="S24" s="11">
        <f>S26</f>
        <v>405325</v>
      </c>
    </row>
    <row r="25" spans="1:19" ht="15" customHeight="1" x14ac:dyDescent="0.25">
      <c r="A25" s="122"/>
      <c r="B25" s="122" t="s">
        <v>39</v>
      </c>
      <c r="C25" s="122"/>
      <c r="D25" s="87"/>
      <c r="E25" s="9"/>
      <c r="F25" s="9"/>
      <c r="G25" s="9"/>
      <c r="H25" s="10" t="s">
        <v>38</v>
      </c>
      <c r="I25" s="9"/>
      <c r="J25" s="10" t="s">
        <v>38</v>
      </c>
      <c r="K25" s="9"/>
      <c r="L25" s="10"/>
      <c r="M25" s="89" t="s">
        <v>38</v>
      </c>
      <c r="N25" s="10"/>
      <c r="O25" s="10"/>
      <c r="P25" s="10" t="s">
        <v>38</v>
      </c>
      <c r="Q25" s="10" t="s">
        <v>38</v>
      </c>
      <c r="R25" s="10" t="s">
        <v>38</v>
      </c>
      <c r="S25" s="10" t="s">
        <v>38</v>
      </c>
    </row>
    <row r="26" spans="1:19" ht="135.75" customHeight="1" x14ac:dyDescent="0.25">
      <c r="A26" s="122"/>
      <c r="B26" s="122" t="s">
        <v>175</v>
      </c>
      <c r="C26" s="122"/>
      <c r="D26" s="87"/>
      <c r="E26" s="9" t="s">
        <v>176</v>
      </c>
      <c r="F26" s="9" t="s">
        <v>99</v>
      </c>
      <c r="G26" s="9"/>
      <c r="H26" s="10">
        <v>100</v>
      </c>
      <c r="I26" s="9">
        <f>H26</f>
        <v>100</v>
      </c>
      <c r="J26" s="11">
        <f>R26/P26*100</f>
        <v>100</v>
      </c>
      <c r="K26" s="11">
        <f>J26</f>
        <v>100</v>
      </c>
      <c r="L26" s="11">
        <f>K26</f>
        <v>100</v>
      </c>
      <c r="M26" s="11"/>
      <c r="N26" s="10" t="s">
        <v>100</v>
      </c>
      <c r="O26" s="10" t="s">
        <v>100</v>
      </c>
      <c r="P26" s="11">
        <v>405325</v>
      </c>
      <c r="Q26" s="11"/>
      <c r="R26" s="11">
        <f>P26</f>
        <v>405325</v>
      </c>
      <c r="S26" s="11">
        <f>P26</f>
        <v>405325</v>
      </c>
    </row>
    <row r="27" spans="1:19" ht="36.75" customHeight="1" x14ac:dyDescent="0.25">
      <c r="A27" s="122" t="s">
        <v>96</v>
      </c>
      <c r="B27" s="139" t="s">
        <v>37</v>
      </c>
      <c r="C27" s="141"/>
      <c r="D27" s="90"/>
      <c r="E27" s="10" t="s">
        <v>38</v>
      </c>
      <c r="F27" s="9"/>
      <c r="G27" s="9"/>
      <c r="H27" s="10">
        <f>H29</f>
        <v>100</v>
      </c>
      <c r="I27" s="9">
        <f>I29</f>
        <v>100</v>
      </c>
      <c r="J27" s="11">
        <f>J29</f>
        <v>57.692307692307686</v>
      </c>
      <c r="K27" s="11">
        <f>K29</f>
        <v>57.692307692307686</v>
      </c>
      <c r="L27" s="12">
        <f>L29</f>
        <v>57.692307692307686</v>
      </c>
      <c r="M27" s="89" t="s">
        <v>38</v>
      </c>
      <c r="N27" s="10"/>
      <c r="O27" s="10"/>
      <c r="P27" s="11">
        <f>P29</f>
        <v>123500</v>
      </c>
      <c r="Q27" s="10" t="s">
        <v>38</v>
      </c>
      <c r="R27" s="11">
        <f>R29</f>
        <v>71250</v>
      </c>
      <c r="S27" s="11">
        <f>S29</f>
        <v>71250</v>
      </c>
    </row>
    <row r="28" spans="1:19" ht="18.75" customHeight="1" x14ac:dyDescent="0.25">
      <c r="A28" s="122"/>
      <c r="B28" s="122" t="s">
        <v>39</v>
      </c>
      <c r="C28" s="122"/>
      <c r="D28" s="87"/>
      <c r="E28" s="9"/>
      <c r="F28" s="9"/>
      <c r="G28" s="9"/>
      <c r="H28" s="10" t="s">
        <v>38</v>
      </c>
      <c r="I28" s="9"/>
      <c r="J28" s="10" t="s">
        <v>38</v>
      </c>
      <c r="K28" s="9"/>
      <c r="L28" s="10"/>
      <c r="M28" s="89" t="s">
        <v>38</v>
      </c>
      <c r="N28" s="10"/>
      <c r="O28" s="10"/>
      <c r="P28" s="10" t="s">
        <v>38</v>
      </c>
      <c r="Q28" s="10" t="s">
        <v>38</v>
      </c>
      <c r="R28" s="10" t="s">
        <v>38</v>
      </c>
      <c r="S28" s="10" t="s">
        <v>38</v>
      </c>
    </row>
    <row r="29" spans="1:19" ht="141.75" customHeight="1" x14ac:dyDescent="0.25">
      <c r="A29" s="122"/>
      <c r="B29" s="122" t="s">
        <v>175</v>
      </c>
      <c r="C29" s="122"/>
      <c r="D29" s="87"/>
      <c r="E29" s="9" t="s">
        <v>176</v>
      </c>
      <c r="F29" s="9" t="s">
        <v>99</v>
      </c>
      <c r="G29" s="78">
        <v>744</v>
      </c>
      <c r="H29" s="10">
        <v>100</v>
      </c>
      <c r="I29" s="9">
        <f>H29</f>
        <v>100</v>
      </c>
      <c r="J29" s="11">
        <f>R29/P29*100</f>
        <v>57.692307692307686</v>
      </c>
      <c r="K29" s="11">
        <f>J29</f>
        <v>57.692307692307686</v>
      </c>
      <c r="L29" s="11">
        <f>K29</f>
        <v>57.692307692307686</v>
      </c>
      <c r="M29" s="11"/>
      <c r="N29" s="10" t="s">
        <v>100</v>
      </c>
      <c r="O29" s="10" t="s">
        <v>100</v>
      </c>
      <c r="P29" s="11">
        <f>123500</f>
        <v>123500</v>
      </c>
      <c r="Q29" s="11"/>
      <c r="R29" s="11">
        <v>71250</v>
      </c>
      <c r="S29" s="11">
        <f>R29</f>
        <v>71250</v>
      </c>
    </row>
    <row r="30" spans="1:19" ht="33.75" customHeight="1" x14ac:dyDescent="0.25">
      <c r="A30" s="122" t="s">
        <v>87</v>
      </c>
      <c r="B30" s="139" t="s">
        <v>37</v>
      </c>
      <c r="C30" s="141"/>
      <c r="D30" s="90"/>
      <c r="E30" s="10" t="s">
        <v>38</v>
      </c>
      <c r="F30" s="9"/>
      <c r="G30" s="9"/>
      <c r="H30" s="10">
        <f>H32</f>
        <v>100</v>
      </c>
      <c r="I30" s="9">
        <f>I32</f>
        <v>100</v>
      </c>
      <c r="J30" s="11">
        <f>J32</f>
        <v>100</v>
      </c>
      <c r="K30" s="11">
        <f>K32</f>
        <v>100</v>
      </c>
      <c r="L30" s="12">
        <f>L32</f>
        <v>100</v>
      </c>
      <c r="M30" s="89" t="s">
        <v>38</v>
      </c>
      <c r="N30" s="10"/>
      <c r="O30" s="10"/>
      <c r="P30" s="11">
        <f>P32</f>
        <v>147212.5</v>
      </c>
      <c r="Q30" s="10" t="s">
        <v>38</v>
      </c>
      <c r="R30" s="11">
        <f>R32</f>
        <v>147212.5</v>
      </c>
      <c r="S30" s="11">
        <f>S32</f>
        <v>147212.5</v>
      </c>
    </row>
    <row r="31" spans="1:19" ht="18" customHeight="1" x14ac:dyDescent="0.25">
      <c r="A31" s="122"/>
      <c r="B31" s="122" t="s">
        <v>39</v>
      </c>
      <c r="C31" s="122"/>
      <c r="D31" s="87"/>
      <c r="E31" s="9"/>
      <c r="F31" s="9"/>
      <c r="G31" s="9"/>
      <c r="H31" s="10" t="s">
        <v>38</v>
      </c>
      <c r="I31" s="9"/>
      <c r="J31" s="10" t="s">
        <v>38</v>
      </c>
      <c r="K31" s="9"/>
      <c r="L31" s="10"/>
      <c r="M31" s="89" t="s">
        <v>38</v>
      </c>
      <c r="N31" s="10"/>
      <c r="O31" s="10"/>
      <c r="P31" s="10" t="s">
        <v>38</v>
      </c>
      <c r="Q31" s="10" t="s">
        <v>38</v>
      </c>
      <c r="R31" s="10" t="s">
        <v>38</v>
      </c>
      <c r="S31" s="10" t="s">
        <v>38</v>
      </c>
    </row>
    <row r="32" spans="1:19" ht="144" customHeight="1" x14ac:dyDescent="0.25">
      <c r="A32" s="122"/>
      <c r="B32" s="122" t="s">
        <v>175</v>
      </c>
      <c r="C32" s="122"/>
      <c r="D32" s="87"/>
      <c r="E32" s="9" t="s">
        <v>176</v>
      </c>
      <c r="F32" s="9" t="s">
        <v>99</v>
      </c>
      <c r="G32" s="78">
        <v>744</v>
      </c>
      <c r="H32" s="10">
        <v>100</v>
      </c>
      <c r="I32" s="9">
        <f>H32</f>
        <v>100</v>
      </c>
      <c r="J32" s="11">
        <f>R32/P32*100</f>
        <v>100</v>
      </c>
      <c r="K32" s="11">
        <f>J32</f>
        <v>100</v>
      </c>
      <c r="L32" s="11">
        <f>K32</f>
        <v>100</v>
      </c>
      <c r="M32" s="11"/>
      <c r="N32" s="10" t="s">
        <v>100</v>
      </c>
      <c r="O32" s="10" t="s">
        <v>100</v>
      </c>
      <c r="P32" s="11">
        <f>173212.5-26000</f>
        <v>147212.5</v>
      </c>
      <c r="Q32" s="11"/>
      <c r="R32" s="11">
        <f>173212.5-26000</f>
        <v>147212.5</v>
      </c>
      <c r="S32" s="11">
        <f>173212.5-26000</f>
        <v>147212.5</v>
      </c>
    </row>
    <row r="33" spans="1:19" ht="31.5" customHeight="1" x14ac:dyDescent="0.25">
      <c r="A33" s="122" t="s">
        <v>97</v>
      </c>
      <c r="B33" s="139" t="s">
        <v>37</v>
      </c>
      <c r="C33" s="141"/>
      <c r="D33" s="90"/>
      <c r="E33" s="10" t="s">
        <v>38</v>
      </c>
      <c r="F33" s="9"/>
      <c r="G33" s="9"/>
      <c r="H33" s="10">
        <f>H35</f>
        <v>100</v>
      </c>
      <c r="I33" s="9">
        <f>I35</f>
        <v>100</v>
      </c>
      <c r="J33" s="11">
        <f>J35</f>
        <v>100</v>
      </c>
      <c r="K33" s="11">
        <f>K35</f>
        <v>100</v>
      </c>
      <c r="L33" s="12">
        <f>L35</f>
        <v>100</v>
      </c>
      <c r="M33" s="89" t="s">
        <v>38</v>
      </c>
      <c r="N33" s="10"/>
      <c r="O33" s="10"/>
      <c r="P33" s="11">
        <f>P35</f>
        <v>140000</v>
      </c>
      <c r="Q33" s="10" t="s">
        <v>38</v>
      </c>
      <c r="R33" s="11">
        <f>R35</f>
        <v>140000</v>
      </c>
      <c r="S33" s="11">
        <f>S35</f>
        <v>140000</v>
      </c>
    </row>
    <row r="34" spans="1:19" ht="18.75" customHeight="1" x14ac:dyDescent="0.25">
      <c r="A34" s="122"/>
      <c r="B34" s="122" t="s">
        <v>39</v>
      </c>
      <c r="C34" s="122"/>
      <c r="D34" s="87"/>
      <c r="E34" s="9"/>
      <c r="F34" s="9"/>
      <c r="G34" s="9"/>
      <c r="H34" s="10" t="s">
        <v>38</v>
      </c>
      <c r="I34" s="9"/>
      <c r="J34" s="10" t="s">
        <v>38</v>
      </c>
      <c r="K34" s="9"/>
      <c r="L34" s="10"/>
      <c r="M34" s="89" t="s">
        <v>38</v>
      </c>
      <c r="N34" s="10"/>
      <c r="O34" s="10"/>
      <c r="P34" s="10" t="s">
        <v>38</v>
      </c>
      <c r="Q34" s="10" t="s">
        <v>38</v>
      </c>
      <c r="R34" s="10" t="s">
        <v>38</v>
      </c>
      <c r="S34" s="10" t="s">
        <v>38</v>
      </c>
    </row>
    <row r="35" spans="1:19" ht="143.25" customHeight="1" x14ac:dyDescent="0.25">
      <c r="A35" s="122"/>
      <c r="B35" s="122" t="s">
        <v>175</v>
      </c>
      <c r="C35" s="122"/>
      <c r="D35" s="87"/>
      <c r="E35" s="9" t="s">
        <v>176</v>
      </c>
      <c r="F35" s="9" t="s">
        <v>99</v>
      </c>
      <c r="G35" s="78">
        <v>744</v>
      </c>
      <c r="H35" s="10">
        <v>100</v>
      </c>
      <c r="I35" s="9">
        <f>H35</f>
        <v>100</v>
      </c>
      <c r="J35" s="11">
        <f>R35/P35*100</f>
        <v>100</v>
      </c>
      <c r="K35" s="11">
        <f>J35</f>
        <v>100</v>
      </c>
      <c r="L35" s="11">
        <f>K35</f>
        <v>100</v>
      </c>
      <c r="M35" s="11"/>
      <c r="N35" s="10" t="s">
        <v>100</v>
      </c>
      <c r="O35" s="10" t="s">
        <v>100</v>
      </c>
      <c r="P35" s="11">
        <f>140000</f>
        <v>140000</v>
      </c>
      <c r="Q35" s="11"/>
      <c r="R35" s="11">
        <f>P35</f>
        <v>140000</v>
      </c>
      <c r="S35" s="11">
        <f>R35</f>
        <v>140000</v>
      </c>
    </row>
    <row r="36" spans="1:19" ht="37.5" customHeight="1" x14ac:dyDescent="0.25">
      <c r="A36" s="122" t="s">
        <v>88</v>
      </c>
      <c r="B36" s="139" t="s">
        <v>37</v>
      </c>
      <c r="C36" s="141"/>
      <c r="D36" s="90"/>
      <c r="E36" s="10" t="s">
        <v>38</v>
      </c>
      <c r="F36" s="9"/>
      <c r="G36" s="9"/>
      <c r="H36" s="10">
        <f>H38</f>
        <v>100</v>
      </c>
      <c r="I36" s="9">
        <f>I38</f>
        <v>100</v>
      </c>
      <c r="J36" s="11">
        <f>J38</f>
        <v>100</v>
      </c>
      <c r="K36" s="11">
        <f>K38</f>
        <v>100</v>
      </c>
      <c r="L36" s="12">
        <f>L38</f>
        <v>100</v>
      </c>
      <c r="M36" s="89" t="s">
        <v>38</v>
      </c>
      <c r="N36" s="10"/>
      <c r="O36" s="10"/>
      <c r="P36" s="11">
        <f>P38</f>
        <v>213000</v>
      </c>
      <c r="Q36" s="10" t="s">
        <v>38</v>
      </c>
      <c r="R36" s="11">
        <f>R38</f>
        <v>213000</v>
      </c>
      <c r="S36" s="11">
        <f>S38</f>
        <v>213000</v>
      </c>
    </row>
    <row r="37" spans="1:19" ht="18" customHeight="1" x14ac:dyDescent="0.25">
      <c r="A37" s="122"/>
      <c r="B37" s="122" t="s">
        <v>39</v>
      </c>
      <c r="C37" s="122"/>
      <c r="D37" s="87"/>
      <c r="E37" s="9"/>
      <c r="F37" s="9"/>
      <c r="G37" s="9"/>
      <c r="H37" s="10" t="s">
        <v>38</v>
      </c>
      <c r="I37" s="9"/>
      <c r="J37" s="10" t="s">
        <v>38</v>
      </c>
      <c r="K37" s="9"/>
      <c r="L37" s="10"/>
      <c r="M37" s="89" t="s">
        <v>38</v>
      </c>
      <c r="N37" s="10"/>
      <c r="O37" s="10"/>
      <c r="P37" s="10" t="s">
        <v>38</v>
      </c>
      <c r="Q37" s="10" t="s">
        <v>38</v>
      </c>
      <c r="R37" s="10" t="s">
        <v>38</v>
      </c>
      <c r="S37" s="10" t="s">
        <v>38</v>
      </c>
    </row>
    <row r="38" spans="1:19" ht="138" customHeight="1" x14ac:dyDescent="0.25">
      <c r="A38" s="122"/>
      <c r="B38" s="122" t="s">
        <v>175</v>
      </c>
      <c r="C38" s="122"/>
      <c r="D38" s="87"/>
      <c r="E38" s="9" t="s">
        <v>176</v>
      </c>
      <c r="F38" s="9" t="s">
        <v>99</v>
      </c>
      <c r="G38" s="78">
        <v>744</v>
      </c>
      <c r="H38" s="10">
        <v>100</v>
      </c>
      <c r="I38" s="9">
        <f>H38</f>
        <v>100</v>
      </c>
      <c r="J38" s="11">
        <f>R38/P38*100</f>
        <v>100</v>
      </c>
      <c r="K38" s="11">
        <f>J38</f>
        <v>100</v>
      </c>
      <c r="L38" s="11">
        <f>K38</f>
        <v>100</v>
      </c>
      <c r="M38" s="11"/>
      <c r="N38" s="10" t="s">
        <v>100</v>
      </c>
      <c r="O38" s="10" t="s">
        <v>100</v>
      </c>
      <c r="P38" s="11">
        <f>213000</f>
        <v>213000</v>
      </c>
      <c r="Q38" s="11"/>
      <c r="R38" s="11">
        <f>P38</f>
        <v>213000</v>
      </c>
      <c r="S38" s="11">
        <f>R38</f>
        <v>213000</v>
      </c>
    </row>
    <row r="39" spans="1:19" ht="15" customHeight="1" x14ac:dyDescent="0.25">
      <c r="A39" s="122" t="s">
        <v>98</v>
      </c>
      <c r="B39" s="139" t="s">
        <v>37</v>
      </c>
      <c r="C39" s="141"/>
      <c r="D39" s="90"/>
      <c r="E39" s="10" t="s">
        <v>38</v>
      </c>
      <c r="F39" s="9"/>
      <c r="G39" s="9"/>
      <c r="H39" s="10">
        <f>H41</f>
        <v>100</v>
      </c>
      <c r="I39" s="9">
        <f>I41</f>
        <v>100</v>
      </c>
      <c r="J39" s="11">
        <f>J41</f>
        <v>100</v>
      </c>
      <c r="K39" s="11">
        <f>K41</f>
        <v>100</v>
      </c>
      <c r="L39" s="12">
        <f>L41</f>
        <v>100</v>
      </c>
      <c r="M39" s="89" t="s">
        <v>38</v>
      </c>
      <c r="N39" s="10"/>
      <c r="O39" s="10"/>
      <c r="P39" s="11">
        <f>P41</f>
        <v>22000</v>
      </c>
      <c r="Q39" s="10" t="s">
        <v>38</v>
      </c>
      <c r="R39" s="11">
        <f>R41</f>
        <v>22000</v>
      </c>
      <c r="S39" s="11">
        <f>S41</f>
        <v>22000</v>
      </c>
    </row>
    <row r="40" spans="1:19" ht="15" customHeight="1" x14ac:dyDescent="0.25">
      <c r="A40" s="122"/>
      <c r="B40" s="122" t="s">
        <v>39</v>
      </c>
      <c r="C40" s="122"/>
      <c r="D40" s="87"/>
      <c r="E40" s="9"/>
      <c r="F40" s="9"/>
      <c r="G40" s="9"/>
      <c r="H40" s="10" t="s">
        <v>38</v>
      </c>
      <c r="I40" s="9"/>
      <c r="J40" s="10" t="s">
        <v>38</v>
      </c>
      <c r="K40" s="9"/>
      <c r="L40" s="10"/>
      <c r="M40" s="89" t="s">
        <v>38</v>
      </c>
      <c r="N40" s="10"/>
      <c r="O40" s="10"/>
      <c r="P40" s="10" t="s">
        <v>38</v>
      </c>
      <c r="Q40" s="10" t="s">
        <v>38</v>
      </c>
      <c r="R40" s="10" t="s">
        <v>38</v>
      </c>
      <c r="S40" s="10" t="s">
        <v>38</v>
      </c>
    </row>
    <row r="41" spans="1:19" ht="149.25" customHeight="1" x14ac:dyDescent="0.25">
      <c r="A41" s="122"/>
      <c r="B41" s="122" t="s">
        <v>175</v>
      </c>
      <c r="C41" s="122"/>
      <c r="D41" s="87"/>
      <c r="E41" s="9" t="s">
        <v>176</v>
      </c>
      <c r="F41" s="9" t="s">
        <v>99</v>
      </c>
      <c r="G41" s="78">
        <v>744</v>
      </c>
      <c r="H41" s="10">
        <v>100</v>
      </c>
      <c r="I41" s="9">
        <f>H41</f>
        <v>100</v>
      </c>
      <c r="J41" s="11">
        <f>R41/P41*100</f>
        <v>100</v>
      </c>
      <c r="K41" s="11">
        <f>J41</f>
        <v>100</v>
      </c>
      <c r="L41" s="11">
        <f>K41</f>
        <v>100</v>
      </c>
      <c r="M41" s="11"/>
      <c r="N41" s="10" t="s">
        <v>100</v>
      </c>
      <c r="O41" s="10" t="s">
        <v>100</v>
      </c>
      <c r="P41" s="11">
        <f>22000</f>
        <v>22000</v>
      </c>
      <c r="Q41" s="11"/>
      <c r="R41" s="11">
        <f>P41</f>
        <v>22000</v>
      </c>
      <c r="S41" s="11">
        <f>R41</f>
        <v>22000</v>
      </c>
    </row>
    <row r="42" spans="1:19" hidden="1" x14ac:dyDescent="0.25">
      <c r="A42" s="122" t="s">
        <v>101</v>
      </c>
      <c r="B42" s="139" t="s">
        <v>37</v>
      </c>
      <c r="C42" s="141"/>
      <c r="D42" s="90"/>
      <c r="E42" s="10" t="s">
        <v>38</v>
      </c>
      <c r="F42" s="9"/>
      <c r="G42" s="9"/>
      <c r="H42" s="10"/>
      <c r="I42" s="9"/>
      <c r="J42" s="11"/>
      <c r="K42" s="9"/>
      <c r="L42" s="10"/>
      <c r="M42" s="89"/>
      <c r="N42" s="10"/>
      <c r="O42" s="10"/>
      <c r="P42" s="11"/>
      <c r="Q42" s="12" t="s">
        <v>38</v>
      </c>
      <c r="R42" s="11"/>
      <c r="S42" s="11"/>
    </row>
    <row r="43" spans="1:19" hidden="1" x14ac:dyDescent="0.25">
      <c r="A43" s="122"/>
      <c r="B43" s="122" t="s">
        <v>39</v>
      </c>
      <c r="C43" s="122"/>
      <c r="D43" s="87"/>
      <c r="E43" s="9"/>
      <c r="F43" s="9"/>
      <c r="G43" s="9"/>
      <c r="H43" s="10" t="s">
        <v>38</v>
      </c>
      <c r="I43" s="9"/>
      <c r="J43" s="12" t="s">
        <v>38</v>
      </c>
      <c r="K43" s="9"/>
      <c r="L43" s="10"/>
      <c r="M43" s="89"/>
      <c r="N43" s="10"/>
      <c r="O43" s="10"/>
      <c r="P43" s="12" t="s">
        <v>38</v>
      </c>
      <c r="Q43" s="12" t="s">
        <v>38</v>
      </c>
      <c r="R43" s="12" t="s">
        <v>38</v>
      </c>
      <c r="S43" s="12" t="s">
        <v>38</v>
      </c>
    </row>
    <row r="44" spans="1:19" ht="15" hidden="1" customHeight="1" x14ac:dyDescent="0.25">
      <c r="A44" s="122"/>
      <c r="B44" s="122"/>
      <c r="C44" s="122"/>
      <c r="D44" s="87"/>
      <c r="E44" s="9"/>
      <c r="F44" s="9"/>
      <c r="G44" s="9"/>
      <c r="H44" s="10"/>
      <c r="I44" s="9"/>
      <c r="J44" s="11"/>
      <c r="K44" s="9"/>
      <c r="L44" s="9"/>
      <c r="M44" s="9"/>
      <c r="N44" s="10"/>
      <c r="O44" s="10"/>
      <c r="P44" s="11"/>
      <c r="Q44" s="11"/>
      <c r="R44" s="11"/>
      <c r="S44" s="11"/>
    </row>
    <row r="45" spans="1:19" hidden="1" x14ac:dyDescent="0.25">
      <c r="A45" s="122" t="s">
        <v>102</v>
      </c>
      <c r="B45" s="139" t="s">
        <v>37</v>
      </c>
      <c r="C45" s="141"/>
      <c r="D45" s="90"/>
      <c r="E45" s="10" t="s">
        <v>38</v>
      </c>
      <c r="F45" s="9"/>
      <c r="G45" s="9"/>
      <c r="H45" s="10"/>
      <c r="I45" s="9"/>
      <c r="J45" s="11"/>
      <c r="K45" s="9"/>
      <c r="L45" s="10"/>
      <c r="M45" s="89"/>
      <c r="N45" s="10"/>
      <c r="O45" s="10"/>
      <c r="P45" s="11"/>
      <c r="Q45" s="12" t="s">
        <v>38</v>
      </c>
      <c r="R45" s="11"/>
      <c r="S45" s="11"/>
    </row>
    <row r="46" spans="1:19" hidden="1" x14ac:dyDescent="0.25">
      <c r="A46" s="122"/>
      <c r="B46" s="122" t="s">
        <v>39</v>
      </c>
      <c r="C46" s="122"/>
      <c r="D46" s="87"/>
      <c r="E46" s="9"/>
      <c r="F46" s="9"/>
      <c r="G46" s="9"/>
      <c r="H46" s="10" t="s">
        <v>38</v>
      </c>
      <c r="I46" s="9"/>
      <c r="J46" s="12" t="s">
        <v>38</v>
      </c>
      <c r="K46" s="9"/>
      <c r="L46" s="10"/>
      <c r="M46" s="89"/>
      <c r="N46" s="10"/>
      <c r="O46" s="10"/>
      <c r="P46" s="12" t="s">
        <v>38</v>
      </c>
      <c r="Q46" s="12" t="s">
        <v>38</v>
      </c>
      <c r="R46" s="12" t="s">
        <v>38</v>
      </c>
      <c r="S46" s="12" t="s">
        <v>38</v>
      </c>
    </row>
    <row r="47" spans="1:19" ht="15" hidden="1" customHeight="1" x14ac:dyDescent="0.25">
      <c r="A47" s="122"/>
      <c r="B47" s="122"/>
      <c r="C47" s="122"/>
      <c r="D47" s="87"/>
      <c r="E47" s="9"/>
      <c r="F47" s="9"/>
      <c r="G47" s="9"/>
      <c r="H47" s="10"/>
      <c r="I47" s="9"/>
      <c r="J47" s="11"/>
      <c r="K47" s="9"/>
      <c r="L47" s="9"/>
      <c r="M47" s="9"/>
      <c r="N47" s="10"/>
      <c r="O47" s="10"/>
      <c r="P47" s="11"/>
      <c r="Q47" s="11"/>
      <c r="R47" s="11"/>
      <c r="S47" s="11"/>
    </row>
    <row r="48" spans="1:19" ht="15" hidden="1" customHeight="1" x14ac:dyDescent="0.25">
      <c r="A48" s="122" t="s">
        <v>103</v>
      </c>
      <c r="B48" s="139" t="s">
        <v>37</v>
      </c>
      <c r="C48" s="141"/>
      <c r="D48" s="90"/>
      <c r="E48" s="10" t="s">
        <v>38</v>
      </c>
      <c r="F48" s="9"/>
      <c r="G48" s="9"/>
      <c r="H48" s="10"/>
      <c r="I48" s="9"/>
      <c r="J48" s="11"/>
      <c r="K48" s="9"/>
      <c r="L48" s="10"/>
      <c r="M48" s="89"/>
      <c r="N48" s="10"/>
      <c r="O48" s="10"/>
      <c r="P48" s="11"/>
      <c r="Q48" s="12" t="s">
        <v>38</v>
      </c>
      <c r="R48" s="11"/>
      <c r="S48" s="11"/>
    </row>
    <row r="49" spans="1:19" hidden="1" x14ac:dyDescent="0.25">
      <c r="A49" s="122"/>
      <c r="B49" s="122" t="s">
        <v>39</v>
      </c>
      <c r="C49" s="122"/>
      <c r="D49" s="87"/>
      <c r="E49" s="9"/>
      <c r="F49" s="9"/>
      <c r="G49" s="9"/>
      <c r="H49" s="10" t="s">
        <v>38</v>
      </c>
      <c r="I49" s="9"/>
      <c r="J49" s="12" t="s">
        <v>38</v>
      </c>
      <c r="K49" s="9"/>
      <c r="L49" s="10"/>
      <c r="M49" s="89"/>
      <c r="N49" s="10"/>
      <c r="O49" s="10"/>
      <c r="P49" s="12" t="s">
        <v>38</v>
      </c>
      <c r="Q49" s="12" t="s">
        <v>38</v>
      </c>
      <c r="R49" s="12" t="s">
        <v>38</v>
      </c>
      <c r="S49" s="12" t="s">
        <v>38</v>
      </c>
    </row>
    <row r="50" spans="1:19" ht="21" hidden="1" customHeight="1" x14ac:dyDescent="0.25">
      <c r="A50" s="122"/>
      <c r="B50" s="122"/>
      <c r="C50" s="122"/>
      <c r="D50" s="87"/>
      <c r="E50" s="9"/>
      <c r="F50" s="9"/>
      <c r="G50" s="9"/>
      <c r="H50" s="10"/>
      <c r="I50" s="9"/>
      <c r="J50" s="11"/>
      <c r="K50" s="9"/>
      <c r="L50" s="9"/>
      <c r="M50" s="9"/>
      <c r="N50" s="10"/>
      <c r="O50" s="10"/>
      <c r="P50" s="11"/>
      <c r="Q50" s="11"/>
      <c r="R50" s="11"/>
      <c r="S50" s="11"/>
    </row>
    <row r="51" spans="1:19" ht="64.5" hidden="1" customHeight="1" x14ac:dyDescent="0.25">
      <c r="A51" s="27"/>
    </row>
    <row r="52" spans="1:19" hidden="1" x14ac:dyDescent="0.25">
      <c r="A52" s="27" t="s">
        <v>90</v>
      </c>
      <c r="H52" s="142"/>
      <c r="I52" s="142"/>
    </row>
    <row r="53" spans="1:19" hidden="1" x14ac:dyDescent="0.25">
      <c r="A53" s="28" t="s">
        <v>89</v>
      </c>
    </row>
    <row r="54" spans="1:19" hidden="1" x14ac:dyDescent="0.25">
      <c r="A54" s="27" t="s">
        <v>194</v>
      </c>
    </row>
    <row r="55" spans="1:19" hidden="1" x14ac:dyDescent="0.25">
      <c r="A55" s="27"/>
    </row>
    <row r="56" spans="1:19" hidden="1" x14ac:dyDescent="0.25">
      <c r="A56" s="27" t="s">
        <v>20</v>
      </c>
    </row>
    <row r="57" spans="1:19" hidden="1" x14ac:dyDescent="0.25"/>
    <row r="58" spans="1:19" ht="18" hidden="1" x14ac:dyDescent="0.25">
      <c r="A58" s="143" t="s">
        <v>40</v>
      </c>
      <c r="B58" s="143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</row>
    <row r="59" spans="1:19" ht="6" hidden="1" customHeight="1" x14ac:dyDescent="0.25"/>
    <row r="60" spans="1:19" hidden="1" x14ac:dyDescent="0.25">
      <c r="A60" s="136" t="s">
        <v>41</v>
      </c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</row>
    <row r="61" spans="1:19" hidden="1" x14ac:dyDescent="0.25">
      <c r="A61" s="136" t="s">
        <v>42</v>
      </c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</row>
    <row r="62" spans="1:19" ht="15.75" hidden="1" customHeight="1" x14ac:dyDescent="0.25">
      <c r="A62" s="136" t="s">
        <v>43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</row>
    <row r="63" spans="1:19" ht="15" hidden="1" customHeight="1" x14ac:dyDescent="0.25">
      <c r="A63" s="136" t="s">
        <v>67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</row>
    <row r="64" spans="1:19" hidden="1" x14ac:dyDescent="0.25"/>
    <row r="65" hidden="1" x14ac:dyDescent="0.25"/>
  </sheetData>
  <mergeCells count="85">
    <mergeCell ref="M5:M6"/>
    <mergeCell ref="A61:S61"/>
    <mergeCell ref="A62:S62"/>
    <mergeCell ref="A63:S63"/>
    <mergeCell ref="A48:A50"/>
    <mergeCell ref="B48:C48"/>
    <mergeCell ref="B49:C49"/>
    <mergeCell ref="B50:C50"/>
    <mergeCell ref="H52:I52"/>
    <mergeCell ref="A58:S58"/>
    <mergeCell ref="A45:A47"/>
    <mergeCell ref="B45:C45"/>
    <mergeCell ref="B46:C46"/>
    <mergeCell ref="B47:C47"/>
    <mergeCell ref="A60:S60"/>
    <mergeCell ref="A39:A41"/>
    <mergeCell ref="B39:C39"/>
    <mergeCell ref="B40:C40"/>
    <mergeCell ref="B41:C41"/>
    <mergeCell ref="A42:A44"/>
    <mergeCell ref="B42:C42"/>
    <mergeCell ref="B43:C43"/>
    <mergeCell ref="B44:C44"/>
    <mergeCell ref="A33:A35"/>
    <mergeCell ref="B33:C33"/>
    <mergeCell ref="B34:C34"/>
    <mergeCell ref="B35:C35"/>
    <mergeCell ref="A36:A38"/>
    <mergeCell ref="B36:C36"/>
    <mergeCell ref="B37:C37"/>
    <mergeCell ref="B38:C38"/>
    <mergeCell ref="A27:A29"/>
    <mergeCell ref="B27:C27"/>
    <mergeCell ref="B28:C28"/>
    <mergeCell ref="B29:C29"/>
    <mergeCell ref="A30:A32"/>
    <mergeCell ref="B30:C30"/>
    <mergeCell ref="B31:C31"/>
    <mergeCell ref="B32:C32"/>
    <mergeCell ref="A21:A23"/>
    <mergeCell ref="B21:C21"/>
    <mergeCell ref="B22:C22"/>
    <mergeCell ref="B23:C23"/>
    <mergeCell ref="A24:A26"/>
    <mergeCell ref="B24:C24"/>
    <mergeCell ref="B25:C25"/>
    <mergeCell ref="B26:C26"/>
    <mergeCell ref="A15:A17"/>
    <mergeCell ref="B15:C15"/>
    <mergeCell ref="B16:C16"/>
    <mergeCell ref="B17:C17"/>
    <mergeCell ref="A18:A20"/>
    <mergeCell ref="B18:C18"/>
    <mergeCell ref="B19:C19"/>
    <mergeCell ref="B20:C20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H4:M4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</mergeCells>
  <pageMargins left="0.16" right="0.17" top="0.36" bottom="0.37" header="0.31496062992125984" footer="0.31496062992125984"/>
  <pageSetup paperSize="9" scale="64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zoomScale="110" zoomScaleNormal="110" workbookViewId="0">
      <selection sqref="A1:XFD18"/>
    </sheetView>
  </sheetViews>
  <sheetFormatPr defaultRowHeight="12.75" x14ac:dyDescent="0.2"/>
  <cols>
    <col min="1" max="1" width="8.28515625" style="4" customWidth="1"/>
    <col min="2" max="2" width="16.85546875" style="4" customWidth="1"/>
    <col min="3" max="3" width="49.28515625" style="4" customWidth="1"/>
    <col min="4" max="4" width="7.140625" style="4" customWidth="1"/>
    <col min="5" max="16384" width="9.140625" style="4"/>
  </cols>
  <sheetData>
    <row r="1" spans="1:6" s="29" customFormat="1" x14ac:dyDescent="0.2">
      <c r="D1" s="100" t="s">
        <v>195</v>
      </c>
      <c r="E1" s="100"/>
      <c r="F1" s="100"/>
    </row>
    <row r="2" spans="1:6" s="29" customFormat="1" ht="56.25" customHeight="1" x14ac:dyDescent="0.2">
      <c r="D2" s="101" t="s">
        <v>196</v>
      </c>
      <c r="E2" s="101"/>
      <c r="F2" s="101"/>
    </row>
    <row r="3" spans="1:6" s="29" customFormat="1" x14ac:dyDescent="0.2">
      <c r="C3" s="102"/>
      <c r="D3" s="102"/>
    </row>
    <row r="4" spans="1:6" s="29" customFormat="1" x14ac:dyDescent="0.2">
      <c r="D4" s="30"/>
    </row>
    <row r="5" spans="1:6" s="29" customFormat="1" x14ac:dyDescent="0.2">
      <c r="D5" s="30"/>
    </row>
    <row r="6" spans="1:6" s="29" customFormat="1" x14ac:dyDescent="0.2">
      <c r="D6" s="30"/>
    </row>
    <row r="7" spans="1:6" x14ac:dyDescent="0.2">
      <c r="A7" s="111" t="s">
        <v>197</v>
      </c>
      <c r="B7" s="111"/>
      <c r="C7" s="111"/>
      <c r="D7" s="111"/>
      <c r="E7" s="111"/>
      <c r="F7" s="111"/>
    </row>
    <row r="8" spans="1:6" x14ac:dyDescent="0.2">
      <c r="A8" s="111" t="s">
        <v>1</v>
      </c>
      <c r="B8" s="111"/>
      <c r="C8" s="111"/>
      <c r="D8" s="111"/>
      <c r="E8" s="111"/>
      <c r="F8" s="111"/>
    </row>
    <row r="9" spans="1:6" x14ac:dyDescent="0.2">
      <c r="A9" s="111"/>
      <c r="B9" s="111"/>
      <c r="C9" s="111"/>
      <c r="D9" s="111"/>
      <c r="E9" s="111"/>
      <c r="F9" s="111"/>
    </row>
    <row r="10" spans="1:6" x14ac:dyDescent="0.2">
      <c r="A10" s="84"/>
      <c r="B10" s="84"/>
      <c r="C10" s="56" t="s">
        <v>198</v>
      </c>
      <c r="D10" s="56"/>
      <c r="E10" s="56"/>
      <c r="F10" s="57" t="s">
        <v>199</v>
      </c>
    </row>
    <row r="11" spans="1:6" x14ac:dyDescent="0.2">
      <c r="A11" s="84"/>
      <c r="B11" s="84"/>
      <c r="C11" s="58" t="s">
        <v>210</v>
      </c>
      <c r="E11" s="59" t="s">
        <v>200</v>
      </c>
      <c r="F11" s="60">
        <v>46052</v>
      </c>
    </row>
    <row r="12" spans="1:6" x14ac:dyDescent="0.2">
      <c r="A12" s="84"/>
      <c r="B12" s="84"/>
      <c r="E12" s="59" t="s">
        <v>201</v>
      </c>
      <c r="F12" s="60">
        <v>46070</v>
      </c>
    </row>
    <row r="13" spans="1:6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x14ac:dyDescent="0.2">
      <c r="A14" s="84"/>
      <c r="B14" s="84"/>
      <c r="E14" s="59"/>
      <c r="F14" s="114" t="s">
        <v>216</v>
      </c>
    </row>
    <row r="15" spans="1:6" ht="36.75" customHeight="1" x14ac:dyDescent="0.2">
      <c r="A15" s="112" t="s">
        <v>206</v>
      </c>
      <c r="B15" s="112"/>
      <c r="C15" s="64" t="s">
        <v>234</v>
      </c>
      <c r="E15" s="59" t="s">
        <v>208</v>
      </c>
      <c r="F15" s="115"/>
    </row>
    <row r="16" spans="1:6" ht="19.5" customHeight="1" x14ac:dyDescent="0.2">
      <c r="A16" s="84"/>
      <c r="B16" s="84"/>
      <c r="E16" s="59"/>
      <c r="F16" s="116" t="s">
        <v>233</v>
      </c>
    </row>
    <row r="17" spans="1:6" ht="52.5" customHeight="1" x14ac:dyDescent="0.2">
      <c r="A17" s="111" t="s">
        <v>3</v>
      </c>
      <c r="B17" s="111"/>
      <c r="C17" s="65" t="s">
        <v>187</v>
      </c>
      <c r="D17" s="66"/>
      <c r="E17" s="66" t="s">
        <v>209</v>
      </c>
      <c r="F17" s="117"/>
    </row>
    <row r="18" spans="1:6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x14ac:dyDescent="0.2">
      <c r="A19" s="1"/>
      <c r="B19" s="1"/>
    </row>
    <row r="20" spans="1:6" x14ac:dyDescent="0.2">
      <c r="A20" s="1"/>
      <c r="B20" s="1"/>
    </row>
    <row r="21" spans="1:6" x14ac:dyDescent="0.2">
      <c r="A21" s="147" t="s">
        <v>4</v>
      </c>
      <c r="B21" s="147"/>
      <c r="C21" s="147"/>
      <c r="D21" s="147"/>
    </row>
    <row r="22" spans="1:6" x14ac:dyDescent="0.2">
      <c r="A22" s="147" t="s">
        <v>5</v>
      </c>
      <c r="B22" s="147"/>
      <c r="C22" s="147"/>
      <c r="D22" s="147"/>
    </row>
    <row r="23" spans="1:6" x14ac:dyDescent="0.2">
      <c r="A23" s="1"/>
      <c r="B23" s="1"/>
    </row>
    <row r="24" spans="1:6" ht="15" customHeight="1" x14ac:dyDescent="0.2">
      <c r="A24" s="167" t="s">
        <v>66</v>
      </c>
      <c r="B24" s="169" t="s">
        <v>6</v>
      </c>
      <c r="C24" s="170"/>
      <c r="D24" s="144" t="s">
        <v>51</v>
      </c>
      <c r="E24" s="144"/>
      <c r="F24" s="144"/>
    </row>
    <row r="25" spans="1:6" x14ac:dyDescent="0.2">
      <c r="A25" s="168"/>
      <c r="B25" s="171"/>
      <c r="C25" s="172"/>
      <c r="D25" s="144"/>
      <c r="E25" s="144"/>
      <c r="F25" s="144"/>
    </row>
    <row r="26" spans="1:6" ht="15" customHeight="1" x14ac:dyDescent="0.2">
      <c r="A26" s="3">
        <v>1</v>
      </c>
      <c r="B26" s="173">
        <v>2</v>
      </c>
      <c r="C26" s="174"/>
      <c r="D26" s="144">
        <v>3</v>
      </c>
      <c r="E26" s="144"/>
      <c r="F26" s="144"/>
    </row>
    <row r="27" spans="1:6" ht="15" customHeight="1" x14ac:dyDescent="0.2">
      <c r="A27" s="6" t="s">
        <v>55</v>
      </c>
      <c r="B27" s="163" t="s">
        <v>7</v>
      </c>
      <c r="C27" s="164"/>
      <c r="D27" s="144" t="s">
        <v>8</v>
      </c>
      <c r="E27" s="144"/>
      <c r="F27" s="144"/>
    </row>
    <row r="28" spans="1:6" ht="15" customHeight="1" x14ac:dyDescent="0.2">
      <c r="A28" s="7" t="s">
        <v>54</v>
      </c>
      <c r="B28" s="165" t="s">
        <v>9</v>
      </c>
      <c r="C28" s="166"/>
      <c r="D28" s="145">
        <f>D29</f>
        <v>1</v>
      </c>
      <c r="E28" s="145"/>
      <c r="F28" s="145"/>
    </row>
    <row r="29" spans="1:6" ht="15" customHeight="1" x14ac:dyDescent="0.2">
      <c r="A29" s="8" t="s">
        <v>56</v>
      </c>
      <c r="B29" s="163" t="s">
        <v>10</v>
      </c>
      <c r="C29" s="164"/>
      <c r="D29" s="144">
        <v>1</v>
      </c>
      <c r="E29" s="144"/>
      <c r="F29" s="144"/>
    </row>
    <row r="30" spans="1:6" ht="15" customHeight="1" x14ac:dyDescent="0.2">
      <c r="A30" s="8" t="s">
        <v>57</v>
      </c>
      <c r="B30" s="163" t="s">
        <v>11</v>
      </c>
      <c r="C30" s="164"/>
      <c r="D30" s="144"/>
      <c r="E30" s="144"/>
      <c r="F30" s="144"/>
    </row>
    <row r="31" spans="1:6" ht="15" customHeight="1" x14ac:dyDescent="0.2">
      <c r="A31" s="8" t="s">
        <v>58</v>
      </c>
      <c r="B31" s="163" t="s">
        <v>12</v>
      </c>
      <c r="C31" s="164"/>
      <c r="D31" s="144"/>
      <c r="E31" s="144"/>
      <c r="F31" s="144"/>
    </row>
    <row r="32" spans="1:6" ht="15" customHeight="1" x14ac:dyDescent="0.2">
      <c r="A32" s="7" t="s">
        <v>59</v>
      </c>
      <c r="B32" s="165" t="s">
        <v>13</v>
      </c>
      <c r="C32" s="166"/>
      <c r="D32" s="145"/>
      <c r="E32" s="145"/>
      <c r="F32" s="145"/>
    </row>
    <row r="33" spans="1:6" ht="15" customHeight="1" x14ac:dyDescent="0.2">
      <c r="A33" s="7" t="s">
        <v>60</v>
      </c>
      <c r="B33" s="165" t="s">
        <v>14</v>
      </c>
      <c r="C33" s="166"/>
      <c r="D33" s="145"/>
      <c r="E33" s="145"/>
      <c r="F33" s="145"/>
    </row>
    <row r="34" spans="1:6" ht="15" customHeight="1" x14ac:dyDescent="0.2">
      <c r="A34" s="8" t="s">
        <v>61</v>
      </c>
      <c r="B34" s="163" t="s">
        <v>15</v>
      </c>
      <c r="C34" s="164"/>
      <c r="D34" s="144"/>
      <c r="E34" s="144"/>
      <c r="F34" s="144"/>
    </row>
    <row r="35" spans="1:6" ht="15" customHeight="1" x14ac:dyDescent="0.2">
      <c r="A35" s="8" t="s">
        <v>62</v>
      </c>
      <c r="B35" s="163" t="s">
        <v>10</v>
      </c>
      <c r="C35" s="164"/>
      <c r="D35" s="144"/>
      <c r="E35" s="144"/>
      <c r="F35" s="144"/>
    </row>
    <row r="36" spans="1:6" ht="15" customHeight="1" x14ac:dyDescent="0.2">
      <c r="A36" s="7" t="s">
        <v>63</v>
      </c>
      <c r="B36" s="165" t="s">
        <v>16</v>
      </c>
      <c r="C36" s="166"/>
      <c r="D36" s="145"/>
      <c r="E36" s="145"/>
      <c r="F36" s="145"/>
    </row>
    <row r="37" spans="1:6" ht="15" customHeight="1" x14ac:dyDescent="0.2">
      <c r="A37" s="8" t="s">
        <v>64</v>
      </c>
      <c r="B37" s="163" t="s">
        <v>17</v>
      </c>
      <c r="C37" s="164"/>
      <c r="D37" s="144"/>
      <c r="E37" s="144"/>
      <c r="F37" s="144"/>
    </row>
    <row r="38" spans="1:6" ht="15" customHeight="1" x14ac:dyDescent="0.2">
      <c r="A38" s="8" t="s">
        <v>65</v>
      </c>
      <c r="B38" s="163" t="s">
        <v>18</v>
      </c>
      <c r="C38" s="164"/>
      <c r="D38" s="190"/>
      <c r="E38" s="190"/>
      <c r="F38" s="190"/>
    </row>
    <row r="39" spans="1:6" ht="15" customHeight="1" x14ac:dyDescent="0.2">
      <c r="A39" s="6" t="s">
        <v>19</v>
      </c>
      <c r="B39" s="163" t="s">
        <v>19</v>
      </c>
      <c r="C39" s="164"/>
      <c r="D39" s="144" t="s">
        <v>19</v>
      </c>
      <c r="E39" s="144"/>
      <c r="F39" s="144"/>
    </row>
    <row r="40" spans="1:6" x14ac:dyDescent="0.2">
      <c r="A40" s="2"/>
      <c r="B40" s="2"/>
    </row>
    <row r="41" spans="1:6" ht="15.75" hidden="1" x14ac:dyDescent="0.2">
      <c r="A41" s="151" t="s">
        <v>21</v>
      </c>
      <c r="B41" s="151"/>
      <c r="C41" s="151"/>
      <c r="D41" s="151"/>
    </row>
    <row r="42" spans="1:6" ht="27.75" hidden="1" customHeight="1" x14ac:dyDescent="0.2">
      <c r="A42" s="150" t="s">
        <v>22</v>
      </c>
      <c r="B42" s="150"/>
      <c r="C42" s="150"/>
      <c r="D42" s="150"/>
    </row>
    <row r="43" spans="1:6" ht="41.25" hidden="1" customHeight="1" x14ac:dyDescent="0.2">
      <c r="A43" s="150" t="s">
        <v>23</v>
      </c>
      <c r="B43" s="150"/>
      <c r="C43" s="150"/>
      <c r="D43" s="150"/>
    </row>
    <row r="44" spans="1:6" ht="39.75" hidden="1" customHeight="1" x14ac:dyDescent="0.2">
      <c r="A44" s="150" t="s">
        <v>24</v>
      </c>
      <c r="B44" s="150"/>
      <c r="C44" s="150"/>
      <c r="D44" s="150"/>
    </row>
    <row r="45" spans="1:6" ht="28.5" hidden="1" customHeight="1" x14ac:dyDescent="0.2">
      <c r="A45" s="150" t="s">
        <v>25</v>
      </c>
      <c r="B45" s="150"/>
      <c r="C45" s="150"/>
      <c r="D45" s="150"/>
    </row>
    <row r="46" spans="1:6" ht="42" hidden="1" customHeight="1" x14ac:dyDescent="0.2">
      <c r="A46" s="150" t="s">
        <v>26</v>
      </c>
      <c r="B46" s="150"/>
      <c r="C46" s="150"/>
      <c r="D46" s="150"/>
    </row>
    <row r="47" spans="1:6" ht="29.25" hidden="1" customHeight="1" x14ac:dyDescent="0.2">
      <c r="A47" s="150" t="s">
        <v>27</v>
      </c>
      <c r="B47" s="150"/>
      <c r="C47" s="150"/>
      <c r="D47" s="150"/>
    </row>
    <row r="48" spans="1:6" ht="54.75" hidden="1" customHeight="1" x14ac:dyDescent="0.2">
      <c r="A48" s="150" t="s">
        <v>28</v>
      </c>
      <c r="B48" s="150"/>
      <c r="C48" s="150"/>
      <c r="D48" s="150"/>
    </row>
    <row r="49" spans="1:4" ht="53.25" hidden="1" customHeight="1" x14ac:dyDescent="0.2">
      <c r="A49" s="150" t="s">
        <v>29</v>
      </c>
      <c r="B49" s="150"/>
      <c r="C49" s="150"/>
      <c r="D49" s="150"/>
    </row>
    <row r="50" spans="1:4" x14ac:dyDescent="0.2">
      <c r="A50" s="1"/>
      <c r="B50" s="1"/>
    </row>
  </sheetData>
  <mergeCells count="55">
    <mergeCell ref="A18:B18"/>
    <mergeCell ref="C18:F18"/>
    <mergeCell ref="D24:F25"/>
    <mergeCell ref="D26:F26"/>
    <mergeCell ref="D37:F37"/>
    <mergeCell ref="D36:F36"/>
    <mergeCell ref="D35:F35"/>
    <mergeCell ref="D34:F34"/>
    <mergeCell ref="D33:F33"/>
    <mergeCell ref="D32:F32"/>
    <mergeCell ref="D31:F31"/>
    <mergeCell ref="D30:F30"/>
    <mergeCell ref="D29:F29"/>
    <mergeCell ref="D28:F28"/>
    <mergeCell ref="D27:F27"/>
    <mergeCell ref="A9:F9"/>
    <mergeCell ref="A13:B13"/>
    <mergeCell ref="F14:F15"/>
    <mergeCell ref="A15:B15"/>
    <mergeCell ref="F16:F17"/>
    <mergeCell ref="A17:B17"/>
    <mergeCell ref="D1:F1"/>
    <mergeCell ref="D2:F2"/>
    <mergeCell ref="C3:D3"/>
    <mergeCell ref="A7:F7"/>
    <mergeCell ref="A8:F8"/>
    <mergeCell ref="A48:D48"/>
    <mergeCell ref="A49:D49"/>
    <mergeCell ref="A42:D42"/>
    <mergeCell ref="A43:D43"/>
    <mergeCell ref="A44:D44"/>
    <mergeCell ref="A45:D45"/>
    <mergeCell ref="A46:D46"/>
    <mergeCell ref="A47:D47"/>
    <mergeCell ref="A41:D41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D39:F39"/>
    <mergeCell ref="D38:F38"/>
    <mergeCell ref="B28:C28"/>
    <mergeCell ref="A21:D21"/>
    <mergeCell ref="A22:D22"/>
    <mergeCell ref="A24:A25"/>
    <mergeCell ref="B24:C25"/>
    <mergeCell ref="B26:C26"/>
    <mergeCell ref="B27:C27"/>
  </mergeCells>
  <hyperlinks>
    <hyperlink ref="A49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activeCell="M5" sqref="M5:M6"/>
    </sheetView>
  </sheetViews>
  <sheetFormatPr defaultRowHeight="15" x14ac:dyDescent="0.25"/>
  <cols>
    <col min="1" max="1" width="19.85546875" style="21" customWidth="1"/>
    <col min="2" max="2" width="0.140625" style="21" customWidth="1"/>
    <col min="3" max="3" width="25.28515625" style="21" customWidth="1"/>
    <col min="4" max="4" width="10.85546875" style="21" customWidth="1"/>
    <col min="5" max="5" width="17.5703125" style="21" customWidth="1"/>
    <col min="6" max="7" width="8.85546875" style="21" customWidth="1"/>
    <col min="8" max="8" width="14.140625" style="46" customWidth="1"/>
    <col min="9" max="13" width="14.140625" style="21" customWidth="1"/>
    <col min="14" max="15" width="14.140625" style="37" customWidth="1"/>
    <col min="16" max="19" width="14.140625" style="21" customWidth="1"/>
    <col min="20" max="16384" width="9.140625" style="21"/>
  </cols>
  <sheetData>
    <row r="1" spans="1:19" x14ac:dyDescent="0.25">
      <c r="A1" s="137" t="s">
        <v>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</row>
    <row r="2" spans="1:19" x14ac:dyDescent="0.25">
      <c r="A2" s="137" t="s">
        <v>31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x14ac:dyDescent="0.25">
      <c r="A3" s="22"/>
    </row>
    <row r="4" spans="1:19" s="23" customFormat="1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s="23" customFormat="1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s="23" customFormat="1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0" t="s">
        <v>36</v>
      </c>
      <c r="I6" s="16" t="s">
        <v>45</v>
      </c>
      <c r="J6" s="16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38">
        <v>1</v>
      </c>
      <c r="B7" s="138"/>
      <c r="C7" s="10">
        <v>2</v>
      </c>
      <c r="D7" s="89">
        <v>3</v>
      </c>
      <c r="E7" s="89">
        <v>4</v>
      </c>
      <c r="F7" s="89">
        <v>5</v>
      </c>
      <c r="G7" s="89">
        <v>6</v>
      </c>
      <c r="H7" s="89">
        <v>7</v>
      </c>
      <c r="I7" s="89">
        <v>8</v>
      </c>
      <c r="J7" s="89">
        <v>9</v>
      </c>
      <c r="K7" s="89">
        <v>10</v>
      </c>
      <c r="L7" s="89">
        <v>11</v>
      </c>
      <c r="M7" s="89">
        <v>12</v>
      </c>
      <c r="N7" s="89">
        <v>13</v>
      </c>
      <c r="O7" s="89">
        <v>14</v>
      </c>
      <c r="P7" s="89">
        <v>15</v>
      </c>
      <c r="Q7" s="89">
        <v>16</v>
      </c>
      <c r="R7" s="91">
        <v>17</v>
      </c>
      <c r="S7" s="10">
        <v>18</v>
      </c>
    </row>
    <row r="8" spans="1:19" s="40" customFormat="1" ht="54.75" customHeight="1" x14ac:dyDescent="0.25">
      <c r="A8" s="130" t="s">
        <v>68</v>
      </c>
      <c r="B8" s="131"/>
      <c r="C8" s="132"/>
      <c r="D8" s="92"/>
      <c r="E8" s="48" t="s">
        <v>181</v>
      </c>
      <c r="F8" s="16"/>
      <c r="G8" s="88"/>
      <c r="H8" s="16">
        <f>H27</f>
        <v>100</v>
      </c>
      <c r="I8" s="16">
        <f t="shared" ref="I8:L8" si="0">I27</f>
        <v>100</v>
      </c>
      <c r="J8" s="16">
        <f t="shared" si="0"/>
        <v>100</v>
      </c>
      <c r="K8" s="16">
        <f t="shared" si="0"/>
        <v>100</v>
      </c>
      <c r="L8" s="16">
        <f t="shared" si="0"/>
        <v>100</v>
      </c>
      <c r="M8" s="88"/>
      <c r="N8" s="16" t="s">
        <v>38</v>
      </c>
      <c r="O8" s="16" t="s">
        <v>38</v>
      </c>
      <c r="P8" s="19">
        <f>P27</f>
        <v>1933902.4</v>
      </c>
      <c r="Q8" s="19"/>
      <c r="R8" s="19">
        <f t="shared" ref="R8:S8" si="1">R27</f>
        <v>1933902.4</v>
      </c>
      <c r="S8" s="19">
        <f t="shared" si="1"/>
        <v>1933902.4</v>
      </c>
    </row>
    <row r="9" spans="1:19" s="40" customFormat="1" ht="35.25" hidden="1" customHeight="1" x14ac:dyDescent="0.25">
      <c r="A9" s="121" t="s">
        <v>93</v>
      </c>
      <c r="B9" s="130" t="s">
        <v>37</v>
      </c>
      <c r="C9" s="132"/>
      <c r="D9" s="92"/>
      <c r="E9" s="16" t="s">
        <v>38</v>
      </c>
      <c r="F9" s="16"/>
      <c r="G9" s="88"/>
      <c r="H9" s="16"/>
      <c r="I9" s="16"/>
      <c r="J9" s="16"/>
      <c r="K9" s="16"/>
      <c r="L9" s="16"/>
      <c r="M9" s="88"/>
      <c r="N9" s="16"/>
      <c r="O9" s="16"/>
      <c r="P9" s="19"/>
      <c r="Q9" s="19" t="s">
        <v>38</v>
      </c>
      <c r="R9" s="19"/>
      <c r="S9" s="19"/>
    </row>
    <row r="10" spans="1:19" s="40" customFormat="1" ht="19.5" hidden="1" customHeight="1" x14ac:dyDescent="0.25">
      <c r="A10" s="121"/>
      <c r="B10" s="121" t="s">
        <v>39</v>
      </c>
      <c r="C10" s="121"/>
      <c r="D10" s="88"/>
      <c r="E10" s="16"/>
      <c r="F10" s="16"/>
      <c r="G10" s="88"/>
      <c r="H10" s="16" t="s">
        <v>38</v>
      </c>
      <c r="I10" s="16"/>
      <c r="J10" s="16" t="s">
        <v>38</v>
      </c>
      <c r="K10" s="16"/>
      <c r="L10" s="16"/>
      <c r="M10" s="88"/>
      <c r="N10" s="16"/>
      <c r="O10" s="16"/>
      <c r="P10" s="19" t="s">
        <v>38</v>
      </c>
      <c r="Q10" s="19" t="s">
        <v>38</v>
      </c>
      <c r="R10" s="19" t="s">
        <v>38</v>
      </c>
      <c r="S10" s="19" t="s">
        <v>38</v>
      </c>
    </row>
    <row r="11" spans="1:19" s="40" customFormat="1" ht="15" hidden="1" customHeight="1" x14ac:dyDescent="0.25">
      <c r="A11" s="121"/>
      <c r="B11" s="121"/>
      <c r="C11" s="121"/>
      <c r="D11" s="88"/>
      <c r="E11" s="16"/>
      <c r="F11" s="16"/>
      <c r="G11" s="88"/>
      <c r="H11" s="16"/>
      <c r="I11" s="16"/>
      <c r="J11" s="19"/>
      <c r="K11" s="16"/>
      <c r="L11" s="16"/>
      <c r="M11" s="88"/>
      <c r="N11" s="16"/>
      <c r="O11" s="16"/>
      <c r="P11" s="19"/>
      <c r="Q11" s="19"/>
      <c r="R11" s="19"/>
      <c r="S11" s="19"/>
    </row>
    <row r="12" spans="1:19" s="40" customFormat="1" ht="38.25" hidden="1" customHeight="1" x14ac:dyDescent="0.25">
      <c r="A12" s="121" t="s">
        <v>82</v>
      </c>
      <c r="B12" s="130" t="s">
        <v>37</v>
      </c>
      <c r="C12" s="132"/>
      <c r="D12" s="92"/>
      <c r="E12" s="16" t="s">
        <v>38</v>
      </c>
      <c r="F12" s="16"/>
      <c r="G12" s="88"/>
      <c r="H12" s="16"/>
      <c r="I12" s="16"/>
      <c r="J12" s="19"/>
      <c r="K12" s="16"/>
      <c r="L12" s="16"/>
      <c r="M12" s="88"/>
      <c r="N12" s="16"/>
      <c r="O12" s="16"/>
      <c r="P12" s="19"/>
      <c r="Q12" s="19" t="s">
        <v>38</v>
      </c>
      <c r="R12" s="19"/>
      <c r="S12" s="19"/>
    </row>
    <row r="13" spans="1:19" s="40" customFormat="1" hidden="1" x14ac:dyDescent="0.25">
      <c r="A13" s="121"/>
      <c r="B13" s="121" t="s">
        <v>39</v>
      </c>
      <c r="C13" s="121"/>
      <c r="D13" s="88"/>
      <c r="E13" s="16"/>
      <c r="F13" s="16"/>
      <c r="G13" s="88"/>
      <c r="H13" s="16" t="s">
        <v>38</v>
      </c>
      <c r="I13" s="16"/>
      <c r="J13" s="19" t="s">
        <v>38</v>
      </c>
      <c r="K13" s="16"/>
      <c r="L13" s="16"/>
      <c r="M13" s="88"/>
      <c r="N13" s="16"/>
      <c r="O13" s="16"/>
      <c r="P13" s="19" t="s">
        <v>38</v>
      </c>
      <c r="Q13" s="19" t="s">
        <v>38</v>
      </c>
      <c r="R13" s="19" t="s">
        <v>38</v>
      </c>
      <c r="S13" s="19" t="s">
        <v>38</v>
      </c>
    </row>
    <row r="14" spans="1:19" s="40" customFormat="1" ht="15" hidden="1" customHeight="1" x14ac:dyDescent="0.25">
      <c r="A14" s="121"/>
      <c r="B14" s="121"/>
      <c r="C14" s="121"/>
      <c r="D14" s="88"/>
      <c r="E14" s="16"/>
      <c r="F14" s="16"/>
      <c r="G14" s="88"/>
      <c r="H14" s="16"/>
      <c r="I14" s="16"/>
      <c r="J14" s="19"/>
      <c r="K14" s="16"/>
      <c r="L14" s="16"/>
      <c r="M14" s="88"/>
      <c r="N14" s="16"/>
      <c r="O14" s="16"/>
      <c r="P14" s="19"/>
      <c r="Q14" s="19"/>
      <c r="R14" s="19"/>
      <c r="S14" s="19"/>
    </row>
    <row r="15" spans="1:19" s="40" customFormat="1" ht="34.5" hidden="1" customHeight="1" x14ac:dyDescent="0.25">
      <c r="A15" s="121" t="s">
        <v>94</v>
      </c>
      <c r="B15" s="130" t="s">
        <v>37</v>
      </c>
      <c r="C15" s="132"/>
      <c r="D15" s="92"/>
      <c r="E15" s="16" t="s">
        <v>38</v>
      </c>
      <c r="F15" s="16"/>
      <c r="G15" s="88"/>
      <c r="H15" s="16"/>
      <c r="I15" s="16"/>
      <c r="J15" s="19"/>
      <c r="K15" s="16"/>
      <c r="L15" s="16"/>
      <c r="M15" s="88"/>
      <c r="N15" s="16"/>
      <c r="O15" s="16"/>
      <c r="P15" s="19"/>
      <c r="Q15" s="19" t="s">
        <v>38</v>
      </c>
      <c r="R15" s="19"/>
      <c r="S15" s="19"/>
    </row>
    <row r="16" spans="1:19" s="40" customFormat="1" ht="19.5" hidden="1" customHeight="1" x14ac:dyDescent="0.25">
      <c r="A16" s="121"/>
      <c r="B16" s="121" t="s">
        <v>39</v>
      </c>
      <c r="C16" s="121"/>
      <c r="D16" s="88"/>
      <c r="E16" s="16"/>
      <c r="F16" s="16"/>
      <c r="G16" s="88"/>
      <c r="H16" s="16" t="s">
        <v>38</v>
      </c>
      <c r="I16" s="16"/>
      <c r="J16" s="19" t="s">
        <v>38</v>
      </c>
      <c r="K16" s="16"/>
      <c r="L16" s="16"/>
      <c r="M16" s="88"/>
      <c r="N16" s="16"/>
      <c r="O16" s="16"/>
      <c r="P16" s="19" t="s">
        <v>38</v>
      </c>
      <c r="Q16" s="19" t="s">
        <v>38</v>
      </c>
      <c r="R16" s="19" t="s">
        <v>38</v>
      </c>
      <c r="S16" s="19" t="s">
        <v>38</v>
      </c>
    </row>
    <row r="17" spans="1:19" s="40" customFormat="1" ht="15" hidden="1" customHeight="1" x14ac:dyDescent="0.25">
      <c r="A17" s="121"/>
      <c r="B17" s="121"/>
      <c r="C17" s="121"/>
      <c r="D17" s="88"/>
      <c r="E17" s="16"/>
      <c r="F17" s="16"/>
      <c r="G17" s="88"/>
      <c r="H17" s="16"/>
      <c r="I17" s="16"/>
      <c r="J17" s="19"/>
      <c r="K17" s="16"/>
      <c r="L17" s="16"/>
      <c r="M17" s="88"/>
      <c r="N17" s="16"/>
      <c r="O17" s="16"/>
      <c r="P17" s="19"/>
      <c r="Q17" s="19"/>
      <c r="R17" s="19"/>
      <c r="S17" s="19"/>
    </row>
    <row r="18" spans="1:19" s="40" customFormat="1" ht="38.25" hidden="1" customHeight="1" x14ac:dyDescent="0.25">
      <c r="A18" s="121" t="s">
        <v>85</v>
      </c>
      <c r="B18" s="121" t="s">
        <v>37</v>
      </c>
      <c r="C18" s="121"/>
      <c r="D18" s="88"/>
      <c r="E18" s="16" t="s">
        <v>38</v>
      </c>
      <c r="F18" s="16"/>
      <c r="G18" s="88"/>
      <c r="H18" s="16"/>
      <c r="I18" s="16"/>
      <c r="J18" s="19"/>
      <c r="K18" s="16"/>
      <c r="L18" s="16"/>
      <c r="M18" s="88"/>
      <c r="N18" s="16"/>
      <c r="O18" s="16"/>
      <c r="P18" s="19"/>
      <c r="Q18" s="19" t="s">
        <v>38</v>
      </c>
      <c r="R18" s="19"/>
      <c r="S18" s="19"/>
    </row>
    <row r="19" spans="1:19" s="40" customFormat="1" hidden="1" x14ac:dyDescent="0.25">
      <c r="A19" s="121"/>
      <c r="B19" s="121" t="s">
        <v>39</v>
      </c>
      <c r="C19" s="121"/>
      <c r="D19" s="88"/>
      <c r="E19" s="16"/>
      <c r="F19" s="16"/>
      <c r="G19" s="88"/>
      <c r="H19" s="16" t="s">
        <v>38</v>
      </c>
      <c r="I19" s="16"/>
      <c r="J19" s="19" t="s">
        <v>38</v>
      </c>
      <c r="K19" s="16"/>
      <c r="L19" s="16"/>
      <c r="M19" s="88"/>
      <c r="N19" s="16"/>
      <c r="O19" s="16"/>
      <c r="P19" s="19" t="s">
        <v>38</v>
      </c>
      <c r="Q19" s="19" t="s">
        <v>38</v>
      </c>
      <c r="R19" s="19" t="s">
        <v>38</v>
      </c>
      <c r="S19" s="19" t="s">
        <v>38</v>
      </c>
    </row>
    <row r="20" spans="1:19" s="40" customFormat="1" ht="15" hidden="1" customHeight="1" x14ac:dyDescent="0.25">
      <c r="A20" s="121"/>
      <c r="B20" s="121"/>
      <c r="C20" s="121"/>
      <c r="D20" s="88"/>
      <c r="E20" s="16"/>
      <c r="F20" s="16"/>
      <c r="G20" s="88"/>
      <c r="H20" s="16"/>
      <c r="I20" s="16"/>
      <c r="J20" s="19"/>
      <c r="K20" s="16"/>
      <c r="L20" s="16"/>
      <c r="M20" s="88"/>
      <c r="N20" s="16"/>
      <c r="O20" s="16"/>
      <c r="P20" s="19"/>
      <c r="Q20" s="19"/>
      <c r="R20" s="19"/>
      <c r="S20" s="19"/>
    </row>
    <row r="21" spans="1:19" s="40" customFormat="1" ht="34.5" hidden="1" customHeight="1" x14ac:dyDescent="0.25">
      <c r="A21" s="121" t="s">
        <v>95</v>
      </c>
      <c r="B21" s="130" t="s">
        <v>37</v>
      </c>
      <c r="C21" s="132"/>
      <c r="D21" s="92"/>
      <c r="E21" s="16" t="s">
        <v>38</v>
      </c>
      <c r="F21" s="16"/>
      <c r="G21" s="88"/>
      <c r="H21" s="16"/>
      <c r="I21" s="16"/>
      <c r="J21" s="19"/>
      <c r="K21" s="16"/>
      <c r="L21" s="16"/>
      <c r="M21" s="88"/>
      <c r="N21" s="16"/>
      <c r="O21" s="16"/>
      <c r="P21" s="19"/>
      <c r="Q21" s="19" t="s">
        <v>38</v>
      </c>
      <c r="R21" s="19"/>
      <c r="S21" s="19"/>
    </row>
    <row r="22" spans="1:19" s="40" customFormat="1" ht="18" hidden="1" customHeight="1" x14ac:dyDescent="0.25">
      <c r="A22" s="121"/>
      <c r="B22" s="121" t="s">
        <v>39</v>
      </c>
      <c r="C22" s="121"/>
      <c r="D22" s="88"/>
      <c r="E22" s="16"/>
      <c r="F22" s="16"/>
      <c r="G22" s="88"/>
      <c r="H22" s="16" t="s">
        <v>38</v>
      </c>
      <c r="I22" s="16"/>
      <c r="J22" s="19" t="s">
        <v>38</v>
      </c>
      <c r="K22" s="16"/>
      <c r="L22" s="16"/>
      <c r="M22" s="88"/>
      <c r="N22" s="16"/>
      <c r="O22" s="16"/>
      <c r="P22" s="19" t="s">
        <v>38</v>
      </c>
      <c r="Q22" s="19" t="s">
        <v>38</v>
      </c>
      <c r="R22" s="19" t="s">
        <v>38</v>
      </c>
      <c r="S22" s="19" t="s">
        <v>38</v>
      </c>
    </row>
    <row r="23" spans="1:19" s="40" customFormat="1" ht="15" hidden="1" customHeight="1" x14ac:dyDescent="0.25">
      <c r="A23" s="121"/>
      <c r="P23" s="49"/>
      <c r="Q23" s="49"/>
      <c r="R23" s="49"/>
      <c r="S23" s="49"/>
    </row>
    <row r="24" spans="1:19" s="40" customFormat="1" ht="35.25" hidden="1" customHeight="1" x14ac:dyDescent="0.25">
      <c r="A24" s="121" t="s">
        <v>86</v>
      </c>
      <c r="B24" s="130" t="s">
        <v>37</v>
      </c>
      <c r="C24" s="132"/>
      <c r="D24" s="92"/>
      <c r="E24" s="16" t="s">
        <v>38</v>
      </c>
      <c r="F24" s="16"/>
      <c r="G24" s="88"/>
      <c r="H24" s="16"/>
      <c r="I24" s="16"/>
      <c r="J24" s="19"/>
      <c r="K24" s="16"/>
      <c r="L24" s="16"/>
      <c r="M24" s="88"/>
      <c r="N24" s="16"/>
      <c r="O24" s="16"/>
      <c r="P24" s="19"/>
      <c r="Q24" s="19" t="s">
        <v>38</v>
      </c>
      <c r="R24" s="19"/>
      <c r="S24" s="19"/>
    </row>
    <row r="25" spans="1:19" s="40" customFormat="1" ht="15" hidden="1" customHeight="1" x14ac:dyDescent="0.25">
      <c r="A25" s="121"/>
      <c r="B25" s="121" t="s">
        <v>39</v>
      </c>
      <c r="C25" s="121"/>
      <c r="D25" s="88"/>
      <c r="E25" s="16"/>
      <c r="F25" s="16"/>
      <c r="G25" s="88"/>
      <c r="H25" s="16" t="s">
        <v>38</v>
      </c>
      <c r="I25" s="16"/>
      <c r="J25" s="19" t="s">
        <v>38</v>
      </c>
      <c r="K25" s="16"/>
      <c r="L25" s="16"/>
      <c r="M25" s="88"/>
      <c r="N25" s="16"/>
      <c r="O25" s="16"/>
      <c r="P25" s="19" t="s">
        <v>38</v>
      </c>
      <c r="Q25" s="19" t="s">
        <v>38</v>
      </c>
      <c r="R25" s="19" t="s">
        <v>38</v>
      </c>
      <c r="S25" s="19" t="s">
        <v>38</v>
      </c>
    </row>
    <row r="26" spans="1:19" s="40" customFormat="1" ht="15" hidden="1" customHeight="1" x14ac:dyDescent="0.25">
      <c r="A26" s="121"/>
      <c r="B26" s="121"/>
      <c r="C26" s="121"/>
      <c r="D26" s="88"/>
      <c r="E26" s="16"/>
      <c r="F26" s="16"/>
      <c r="G26" s="88"/>
      <c r="H26" s="16"/>
      <c r="I26" s="16"/>
      <c r="J26" s="19"/>
      <c r="K26" s="16"/>
      <c r="L26" s="16"/>
      <c r="M26" s="88"/>
      <c r="N26" s="16"/>
      <c r="O26" s="16"/>
      <c r="P26" s="19"/>
      <c r="Q26" s="19"/>
      <c r="R26" s="19"/>
      <c r="S26" s="19"/>
    </row>
    <row r="27" spans="1:19" s="40" customFormat="1" ht="36.75" customHeight="1" x14ac:dyDescent="0.25">
      <c r="A27" s="121" t="s">
        <v>137</v>
      </c>
      <c r="B27" s="130" t="s">
        <v>37</v>
      </c>
      <c r="C27" s="132"/>
      <c r="D27" s="92"/>
      <c r="E27" s="16" t="s">
        <v>38</v>
      </c>
      <c r="F27" s="16"/>
      <c r="G27" s="88"/>
      <c r="H27" s="16">
        <f>H29</f>
        <v>100</v>
      </c>
      <c r="I27" s="16">
        <f t="shared" ref="I27:S27" si="2">I29</f>
        <v>100</v>
      </c>
      <c r="J27" s="16">
        <f t="shared" si="2"/>
        <v>100</v>
      </c>
      <c r="K27" s="16">
        <f t="shared" si="2"/>
        <v>100</v>
      </c>
      <c r="L27" s="16">
        <f t="shared" si="2"/>
        <v>100</v>
      </c>
      <c r="M27" s="88" t="s">
        <v>38</v>
      </c>
      <c r="N27" s="16"/>
      <c r="O27" s="16"/>
      <c r="P27" s="19">
        <f t="shared" si="2"/>
        <v>1933902.4</v>
      </c>
      <c r="Q27" s="19" t="str">
        <f>Q28</f>
        <v xml:space="preserve">X </v>
      </c>
      <c r="R27" s="19">
        <f t="shared" si="2"/>
        <v>1933902.4</v>
      </c>
      <c r="S27" s="19">
        <f t="shared" si="2"/>
        <v>1933902.4</v>
      </c>
    </row>
    <row r="28" spans="1:19" s="40" customFormat="1" ht="18.75" customHeight="1" x14ac:dyDescent="0.25">
      <c r="A28" s="121"/>
      <c r="B28" s="121" t="s">
        <v>39</v>
      </c>
      <c r="C28" s="121"/>
      <c r="D28" s="88"/>
      <c r="E28" s="16"/>
      <c r="F28" s="16"/>
      <c r="G28" s="88"/>
      <c r="H28" s="16" t="s">
        <v>38</v>
      </c>
      <c r="I28" s="16"/>
      <c r="J28" s="19" t="s">
        <v>38</v>
      </c>
      <c r="K28" s="16"/>
      <c r="L28" s="16"/>
      <c r="M28" s="88" t="s">
        <v>38</v>
      </c>
      <c r="N28" s="16"/>
      <c r="O28" s="16"/>
      <c r="P28" s="19" t="s">
        <v>38</v>
      </c>
      <c r="Q28" s="19" t="s">
        <v>38</v>
      </c>
      <c r="R28" s="19" t="s">
        <v>38</v>
      </c>
      <c r="S28" s="19" t="s">
        <v>38</v>
      </c>
    </row>
    <row r="29" spans="1:19" s="40" customFormat="1" ht="95.25" customHeight="1" x14ac:dyDescent="0.25">
      <c r="A29" s="121"/>
      <c r="B29" s="121" t="s">
        <v>180</v>
      </c>
      <c r="C29" s="121"/>
      <c r="D29" s="88"/>
      <c r="E29" s="16" t="s">
        <v>111</v>
      </c>
      <c r="F29" s="16" t="s">
        <v>99</v>
      </c>
      <c r="G29" s="78">
        <v>744</v>
      </c>
      <c r="H29" s="16">
        <v>100</v>
      </c>
      <c r="I29" s="16">
        <f>H29</f>
        <v>100</v>
      </c>
      <c r="J29" s="50">
        <f>R29/P29*100</f>
        <v>100</v>
      </c>
      <c r="K29" s="50">
        <f>J29</f>
        <v>100</v>
      </c>
      <c r="L29" s="50">
        <f>K29</f>
        <v>100</v>
      </c>
      <c r="M29" s="50"/>
      <c r="N29" s="16" t="s">
        <v>100</v>
      </c>
      <c r="O29" s="16" t="s">
        <v>100</v>
      </c>
      <c r="P29" s="19">
        <v>1933902.4</v>
      </c>
      <c r="Q29" s="19"/>
      <c r="R29" s="19">
        <v>1933902.4</v>
      </c>
      <c r="S29" s="19">
        <f>R29</f>
        <v>1933902.4</v>
      </c>
    </row>
    <row r="30" spans="1:19" ht="33.75" hidden="1" customHeight="1" x14ac:dyDescent="0.25">
      <c r="A30" s="122" t="s">
        <v>87</v>
      </c>
      <c r="B30" s="139" t="s">
        <v>37</v>
      </c>
      <c r="C30" s="141"/>
      <c r="D30" s="90"/>
      <c r="E30" s="10" t="s">
        <v>38</v>
      </c>
      <c r="F30" s="9"/>
      <c r="G30" s="9"/>
      <c r="H30" s="10"/>
      <c r="I30" s="9"/>
      <c r="J30" s="11"/>
      <c r="K30" s="9"/>
      <c r="L30" s="10"/>
      <c r="M30" s="89"/>
      <c r="N30" s="10"/>
      <c r="O30" s="10"/>
      <c r="P30" s="11"/>
      <c r="Q30" s="12" t="s">
        <v>38</v>
      </c>
      <c r="R30" s="11"/>
      <c r="S30" s="11"/>
    </row>
    <row r="31" spans="1:19" ht="18" hidden="1" customHeight="1" x14ac:dyDescent="0.25">
      <c r="A31" s="122"/>
      <c r="B31" s="122" t="s">
        <v>39</v>
      </c>
      <c r="C31" s="122"/>
      <c r="D31" s="87"/>
      <c r="E31" s="9"/>
      <c r="F31" s="9"/>
      <c r="G31" s="9"/>
      <c r="H31" s="10" t="s">
        <v>38</v>
      </c>
      <c r="I31" s="9"/>
      <c r="J31" s="12" t="s">
        <v>38</v>
      </c>
      <c r="K31" s="9"/>
      <c r="L31" s="10"/>
      <c r="M31" s="89"/>
      <c r="N31" s="10"/>
      <c r="O31" s="10"/>
      <c r="P31" s="12" t="s">
        <v>38</v>
      </c>
      <c r="Q31" s="12" t="s">
        <v>38</v>
      </c>
      <c r="R31" s="12" t="s">
        <v>38</v>
      </c>
      <c r="S31" s="12" t="s">
        <v>38</v>
      </c>
    </row>
    <row r="32" spans="1:19" ht="15" hidden="1" customHeight="1" x14ac:dyDescent="0.25">
      <c r="A32" s="122"/>
      <c r="B32" s="122"/>
      <c r="C32" s="122"/>
      <c r="D32" s="87"/>
      <c r="E32" s="9"/>
      <c r="F32" s="9"/>
      <c r="G32" s="9"/>
      <c r="H32" s="10"/>
      <c r="I32" s="9"/>
      <c r="J32" s="11"/>
      <c r="K32" s="9"/>
      <c r="L32" s="9"/>
      <c r="M32" s="9"/>
      <c r="N32" s="10"/>
      <c r="O32" s="10"/>
      <c r="P32" s="11"/>
      <c r="Q32" s="11"/>
      <c r="R32" s="11"/>
      <c r="S32" s="11"/>
    </row>
    <row r="33" spans="1:19" ht="31.5" hidden="1" customHeight="1" x14ac:dyDescent="0.25">
      <c r="A33" s="122" t="s">
        <v>97</v>
      </c>
      <c r="B33" s="139" t="s">
        <v>37</v>
      </c>
      <c r="C33" s="141"/>
      <c r="D33" s="90"/>
      <c r="E33" s="10" t="s">
        <v>38</v>
      </c>
      <c r="F33" s="9"/>
      <c r="G33" s="9"/>
      <c r="H33" s="10"/>
      <c r="I33" s="9"/>
      <c r="J33" s="11"/>
      <c r="K33" s="9"/>
      <c r="L33" s="10"/>
      <c r="M33" s="89"/>
      <c r="N33" s="10"/>
      <c r="O33" s="10"/>
      <c r="P33" s="11"/>
      <c r="Q33" s="12" t="s">
        <v>38</v>
      </c>
      <c r="R33" s="11"/>
      <c r="S33" s="11"/>
    </row>
    <row r="34" spans="1:19" ht="18.75" hidden="1" customHeight="1" x14ac:dyDescent="0.25">
      <c r="A34" s="122"/>
      <c r="B34" s="122" t="s">
        <v>39</v>
      </c>
      <c r="C34" s="122"/>
      <c r="D34" s="87"/>
      <c r="E34" s="9"/>
      <c r="F34" s="9"/>
      <c r="G34" s="9"/>
      <c r="H34" s="10" t="s">
        <v>38</v>
      </c>
      <c r="I34" s="9"/>
      <c r="J34" s="12" t="s">
        <v>38</v>
      </c>
      <c r="K34" s="9"/>
      <c r="L34" s="10"/>
      <c r="M34" s="89"/>
      <c r="N34" s="10"/>
      <c r="O34" s="10"/>
      <c r="P34" s="12" t="s">
        <v>38</v>
      </c>
      <c r="Q34" s="12" t="s">
        <v>38</v>
      </c>
      <c r="R34" s="12" t="s">
        <v>38</v>
      </c>
      <c r="S34" s="12" t="s">
        <v>38</v>
      </c>
    </row>
    <row r="35" spans="1:19" ht="15" hidden="1" customHeight="1" x14ac:dyDescent="0.25">
      <c r="A35" s="122"/>
      <c r="B35" s="122"/>
      <c r="C35" s="122"/>
      <c r="D35" s="87"/>
      <c r="E35" s="9"/>
      <c r="F35" s="9"/>
      <c r="G35" s="9"/>
      <c r="H35" s="10"/>
      <c r="I35" s="9"/>
      <c r="J35" s="11"/>
      <c r="K35" s="9"/>
      <c r="L35" s="9"/>
      <c r="M35" s="9"/>
      <c r="N35" s="10"/>
      <c r="O35" s="10"/>
      <c r="P35" s="11"/>
      <c r="Q35" s="11"/>
      <c r="R35" s="11"/>
      <c r="S35" s="11"/>
    </row>
    <row r="36" spans="1:19" ht="37.5" hidden="1" customHeight="1" x14ac:dyDescent="0.25">
      <c r="A36" s="122" t="s">
        <v>88</v>
      </c>
      <c r="B36" s="139" t="s">
        <v>37</v>
      </c>
      <c r="C36" s="141"/>
      <c r="D36" s="90"/>
      <c r="E36" s="10" t="s">
        <v>38</v>
      </c>
      <c r="F36" s="9"/>
      <c r="G36" s="9"/>
      <c r="H36" s="10"/>
      <c r="I36" s="9"/>
      <c r="J36" s="11"/>
      <c r="K36" s="9"/>
      <c r="L36" s="10"/>
      <c r="M36" s="89"/>
      <c r="N36" s="10"/>
      <c r="O36" s="10"/>
      <c r="P36" s="11"/>
      <c r="Q36" s="12" t="s">
        <v>38</v>
      </c>
      <c r="R36" s="11"/>
      <c r="S36" s="11"/>
    </row>
    <row r="37" spans="1:19" ht="18" hidden="1" customHeight="1" x14ac:dyDescent="0.25">
      <c r="A37" s="122"/>
      <c r="B37" s="122" t="s">
        <v>39</v>
      </c>
      <c r="C37" s="122"/>
      <c r="D37" s="87"/>
      <c r="E37" s="9"/>
      <c r="F37" s="9"/>
      <c r="G37" s="9"/>
      <c r="H37" s="10" t="s">
        <v>38</v>
      </c>
      <c r="I37" s="9"/>
      <c r="J37" s="12" t="s">
        <v>38</v>
      </c>
      <c r="K37" s="9"/>
      <c r="L37" s="10"/>
      <c r="M37" s="89"/>
      <c r="N37" s="10"/>
      <c r="O37" s="10"/>
      <c r="P37" s="12" t="s">
        <v>38</v>
      </c>
      <c r="Q37" s="12" t="s">
        <v>38</v>
      </c>
      <c r="R37" s="12" t="s">
        <v>38</v>
      </c>
      <c r="S37" s="12" t="s">
        <v>38</v>
      </c>
    </row>
    <row r="38" spans="1:19" ht="15" hidden="1" customHeight="1" x14ac:dyDescent="0.25">
      <c r="A38" s="122"/>
      <c r="B38" s="122"/>
      <c r="C38" s="122"/>
      <c r="D38" s="87"/>
      <c r="E38" s="9"/>
      <c r="F38" s="9"/>
      <c r="G38" s="9"/>
      <c r="H38" s="10"/>
      <c r="I38" s="9"/>
      <c r="J38" s="11"/>
      <c r="K38" s="9"/>
      <c r="L38" s="9"/>
      <c r="M38" s="9"/>
      <c r="N38" s="10"/>
      <c r="O38" s="10"/>
      <c r="P38" s="11"/>
      <c r="Q38" s="11"/>
      <c r="R38" s="11"/>
      <c r="S38" s="11"/>
    </row>
    <row r="39" spans="1:19" hidden="1" x14ac:dyDescent="0.25">
      <c r="A39" s="122" t="s">
        <v>98</v>
      </c>
      <c r="B39" s="139" t="s">
        <v>37</v>
      </c>
      <c r="C39" s="141"/>
      <c r="D39" s="90"/>
      <c r="E39" s="10" t="s">
        <v>38</v>
      </c>
      <c r="F39" s="9"/>
      <c r="G39" s="9"/>
      <c r="H39" s="10"/>
      <c r="I39" s="9"/>
      <c r="J39" s="11"/>
      <c r="K39" s="9"/>
      <c r="L39" s="10"/>
      <c r="M39" s="89"/>
      <c r="N39" s="10"/>
      <c r="O39" s="10"/>
      <c r="P39" s="11"/>
      <c r="Q39" s="12" t="s">
        <v>38</v>
      </c>
      <c r="R39" s="11"/>
      <c r="S39" s="11"/>
    </row>
    <row r="40" spans="1:19" hidden="1" x14ac:dyDescent="0.25">
      <c r="A40" s="122"/>
      <c r="B40" s="122" t="s">
        <v>39</v>
      </c>
      <c r="C40" s="122"/>
      <c r="D40" s="87"/>
      <c r="E40" s="9"/>
      <c r="F40" s="9"/>
      <c r="G40" s="9"/>
      <c r="H40" s="10" t="s">
        <v>38</v>
      </c>
      <c r="I40" s="9"/>
      <c r="J40" s="12" t="s">
        <v>38</v>
      </c>
      <c r="K40" s="9"/>
      <c r="L40" s="10"/>
      <c r="M40" s="89"/>
      <c r="N40" s="10"/>
      <c r="O40" s="10"/>
      <c r="P40" s="12" t="s">
        <v>38</v>
      </c>
      <c r="Q40" s="12" t="s">
        <v>38</v>
      </c>
      <c r="R40" s="12" t="s">
        <v>38</v>
      </c>
      <c r="S40" s="12" t="s">
        <v>38</v>
      </c>
    </row>
    <row r="41" spans="1:19" ht="15" hidden="1" customHeight="1" x14ac:dyDescent="0.25">
      <c r="A41" s="122"/>
      <c r="B41" s="122"/>
      <c r="C41" s="122"/>
      <c r="D41" s="87"/>
      <c r="E41" s="9"/>
      <c r="F41" s="9"/>
      <c r="G41" s="9"/>
      <c r="H41" s="10"/>
      <c r="I41" s="9"/>
      <c r="J41" s="11"/>
      <c r="K41" s="9"/>
      <c r="L41" s="9"/>
      <c r="M41" s="9"/>
      <c r="N41" s="10"/>
      <c r="O41" s="10"/>
      <c r="P41" s="11"/>
      <c r="Q41" s="11"/>
      <c r="R41" s="11"/>
      <c r="S41" s="11"/>
    </row>
    <row r="42" spans="1:19" hidden="1" x14ac:dyDescent="0.25">
      <c r="A42" s="122" t="s">
        <v>101</v>
      </c>
      <c r="B42" s="139" t="s">
        <v>37</v>
      </c>
      <c r="C42" s="141"/>
      <c r="D42" s="90"/>
      <c r="E42" s="10" t="s">
        <v>38</v>
      </c>
      <c r="F42" s="9"/>
      <c r="G42" s="9"/>
      <c r="H42" s="10"/>
      <c r="I42" s="9"/>
      <c r="J42" s="11"/>
      <c r="K42" s="9"/>
      <c r="L42" s="10"/>
      <c r="M42" s="89"/>
      <c r="N42" s="10"/>
      <c r="O42" s="10"/>
      <c r="P42" s="11"/>
      <c r="Q42" s="12" t="s">
        <v>38</v>
      </c>
      <c r="R42" s="11"/>
      <c r="S42" s="11"/>
    </row>
    <row r="43" spans="1:19" hidden="1" x14ac:dyDescent="0.25">
      <c r="A43" s="122"/>
      <c r="B43" s="122" t="s">
        <v>39</v>
      </c>
      <c r="C43" s="122"/>
      <c r="D43" s="87"/>
      <c r="E43" s="9"/>
      <c r="F43" s="9"/>
      <c r="G43" s="9"/>
      <c r="H43" s="10" t="s">
        <v>38</v>
      </c>
      <c r="I43" s="9"/>
      <c r="J43" s="12" t="s">
        <v>38</v>
      </c>
      <c r="K43" s="9"/>
      <c r="L43" s="10"/>
      <c r="M43" s="89"/>
      <c r="N43" s="10"/>
      <c r="O43" s="10"/>
      <c r="P43" s="12" t="s">
        <v>38</v>
      </c>
      <c r="Q43" s="12" t="s">
        <v>38</v>
      </c>
      <c r="R43" s="12" t="s">
        <v>38</v>
      </c>
      <c r="S43" s="12" t="s">
        <v>38</v>
      </c>
    </row>
    <row r="44" spans="1:19" ht="15" hidden="1" customHeight="1" x14ac:dyDescent="0.25">
      <c r="A44" s="122"/>
      <c r="B44" s="122"/>
      <c r="C44" s="122"/>
      <c r="D44" s="87"/>
      <c r="E44" s="9"/>
      <c r="F44" s="9"/>
      <c r="G44" s="9"/>
      <c r="H44" s="10"/>
      <c r="I44" s="9"/>
      <c r="J44" s="11"/>
      <c r="K44" s="9"/>
      <c r="L44" s="9"/>
      <c r="M44" s="9"/>
      <c r="N44" s="10"/>
      <c r="O44" s="10"/>
      <c r="P44" s="11"/>
      <c r="Q44" s="11"/>
      <c r="R44" s="11"/>
      <c r="S44" s="11"/>
    </row>
    <row r="45" spans="1:19" hidden="1" x14ac:dyDescent="0.25">
      <c r="A45" s="122" t="s">
        <v>102</v>
      </c>
      <c r="B45" s="139" t="s">
        <v>37</v>
      </c>
      <c r="C45" s="141"/>
      <c r="D45" s="90"/>
      <c r="E45" s="10" t="s">
        <v>38</v>
      </c>
      <c r="F45" s="9"/>
      <c r="G45" s="9"/>
      <c r="H45" s="10"/>
      <c r="I45" s="9"/>
      <c r="J45" s="11"/>
      <c r="K45" s="9"/>
      <c r="L45" s="10"/>
      <c r="M45" s="89"/>
      <c r="N45" s="10"/>
      <c r="O45" s="10"/>
      <c r="P45" s="11"/>
      <c r="Q45" s="12" t="s">
        <v>38</v>
      </c>
      <c r="R45" s="11"/>
      <c r="S45" s="11"/>
    </row>
    <row r="46" spans="1:19" hidden="1" x14ac:dyDescent="0.25">
      <c r="A46" s="122"/>
      <c r="B46" s="122" t="s">
        <v>39</v>
      </c>
      <c r="C46" s="122"/>
      <c r="D46" s="87"/>
      <c r="E46" s="9"/>
      <c r="F46" s="9"/>
      <c r="G46" s="9"/>
      <c r="H46" s="10" t="s">
        <v>38</v>
      </c>
      <c r="I46" s="9"/>
      <c r="J46" s="12" t="s">
        <v>38</v>
      </c>
      <c r="K46" s="9"/>
      <c r="L46" s="10"/>
      <c r="M46" s="89"/>
      <c r="N46" s="10"/>
      <c r="O46" s="10"/>
      <c r="P46" s="12" t="s">
        <v>38</v>
      </c>
      <c r="Q46" s="12" t="s">
        <v>38</v>
      </c>
      <c r="R46" s="12" t="s">
        <v>38</v>
      </c>
      <c r="S46" s="12" t="s">
        <v>38</v>
      </c>
    </row>
    <row r="47" spans="1:19" ht="15" hidden="1" customHeight="1" x14ac:dyDescent="0.25">
      <c r="A47" s="122"/>
      <c r="B47" s="122"/>
      <c r="C47" s="122"/>
      <c r="D47" s="87"/>
      <c r="E47" s="9"/>
      <c r="F47" s="9"/>
      <c r="G47" s="9"/>
      <c r="H47" s="10"/>
      <c r="I47" s="9"/>
      <c r="J47" s="43"/>
      <c r="K47" s="16"/>
      <c r="L47" s="9"/>
      <c r="M47" s="9"/>
      <c r="N47" s="10"/>
      <c r="O47" s="10"/>
      <c r="P47" s="11"/>
      <c r="Q47" s="11"/>
      <c r="R47" s="11"/>
      <c r="S47" s="11"/>
    </row>
    <row r="48" spans="1:19" ht="15" hidden="1" customHeight="1" x14ac:dyDescent="0.25">
      <c r="A48" s="122" t="s">
        <v>103</v>
      </c>
      <c r="B48" s="139" t="s">
        <v>37</v>
      </c>
      <c r="C48" s="141"/>
      <c r="D48" s="90"/>
      <c r="E48" s="10" t="s">
        <v>38</v>
      </c>
      <c r="F48" s="9"/>
      <c r="G48" s="9"/>
      <c r="H48" s="10"/>
      <c r="I48" s="9"/>
      <c r="J48" s="11"/>
      <c r="K48" s="9"/>
      <c r="L48" s="10"/>
      <c r="M48" s="89"/>
      <c r="N48" s="10"/>
      <c r="O48" s="10"/>
      <c r="P48" s="11"/>
      <c r="Q48" s="12" t="s">
        <v>38</v>
      </c>
      <c r="R48" s="11"/>
      <c r="S48" s="11"/>
    </row>
    <row r="49" spans="1:19" hidden="1" x14ac:dyDescent="0.25">
      <c r="A49" s="122"/>
      <c r="B49" s="122" t="s">
        <v>39</v>
      </c>
      <c r="C49" s="122"/>
      <c r="D49" s="87"/>
      <c r="E49" s="9"/>
      <c r="F49" s="9"/>
      <c r="G49" s="9"/>
      <c r="H49" s="10" t="s">
        <v>38</v>
      </c>
      <c r="I49" s="9"/>
      <c r="J49" s="12" t="s">
        <v>38</v>
      </c>
      <c r="K49" s="9"/>
      <c r="L49" s="10"/>
      <c r="M49" s="89"/>
      <c r="N49" s="10"/>
      <c r="O49" s="10"/>
      <c r="P49" s="12" t="s">
        <v>38</v>
      </c>
      <c r="Q49" s="12" t="s">
        <v>38</v>
      </c>
      <c r="R49" s="12" t="s">
        <v>38</v>
      </c>
      <c r="S49" s="12" t="s">
        <v>38</v>
      </c>
    </row>
    <row r="50" spans="1:19" ht="15" hidden="1" customHeight="1" x14ac:dyDescent="0.25">
      <c r="A50" s="122"/>
      <c r="B50" s="122"/>
      <c r="C50" s="122"/>
      <c r="D50" s="87"/>
      <c r="E50" s="9"/>
      <c r="F50" s="9"/>
      <c r="G50" s="9"/>
      <c r="H50" s="10"/>
      <c r="I50" s="9"/>
      <c r="J50" s="11"/>
      <c r="K50" s="9"/>
      <c r="L50" s="9"/>
      <c r="M50" s="9"/>
      <c r="N50" s="10"/>
      <c r="O50" s="10"/>
      <c r="P50" s="11"/>
      <c r="Q50" s="11"/>
      <c r="R50" s="11"/>
      <c r="S50" s="11"/>
    </row>
    <row r="51" spans="1:19" x14ac:dyDescent="0.25">
      <c r="A51" s="27"/>
    </row>
  </sheetData>
  <mergeCells count="78">
    <mergeCell ref="M5:M6"/>
    <mergeCell ref="A48:A50"/>
    <mergeCell ref="B48:C48"/>
    <mergeCell ref="B49:C49"/>
    <mergeCell ref="B50:C50"/>
    <mergeCell ref="A45:A47"/>
    <mergeCell ref="B45:C45"/>
    <mergeCell ref="B46:C46"/>
    <mergeCell ref="B47:C47"/>
    <mergeCell ref="A39:A41"/>
    <mergeCell ref="B39:C39"/>
    <mergeCell ref="B40:C40"/>
    <mergeCell ref="B41:C41"/>
    <mergeCell ref="A42:A44"/>
    <mergeCell ref="B42:C42"/>
    <mergeCell ref="B43:C43"/>
    <mergeCell ref="B44:C44"/>
    <mergeCell ref="A33:A35"/>
    <mergeCell ref="B33:C33"/>
    <mergeCell ref="B34:C34"/>
    <mergeCell ref="B35:C35"/>
    <mergeCell ref="A36:A38"/>
    <mergeCell ref="B36:C36"/>
    <mergeCell ref="B37:C37"/>
    <mergeCell ref="B38:C38"/>
    <mergeCell ref="A27:A29"/>
    <mergeCell ref="B27:C27"/>
    <mergeCell ref="B28:C28"/>
    <mergeCell ref="B29:C29"/>
    <mergeCell ref="A30:A32"/>
    <mergeCell ref="B30:C30"/>
    <mergeCell ref="B31:C31"/>
    <mergeCell ref="B32:C32"/>
    <mergeCell ref="A21:A23"/>
    <mergeCell ref="B21:C21"/>
    <mergeCell ref="B22:C22"/>
    <mergeCell ref="A24:A26"/>
    <mergeCell ref="B24:C24"/>
    <mergeCell ref="B25:C25"/>
    <mergeCell ref="B26:C26"/>
    <mergeCell ref="A15:A17"/>
    <mergeCell ref="B15:C15"/>
    <mergeCell ref="B16:C16"/>
    <mergeCell ref="B17:C17"/>
    <mergeCell ref="A18:A20"/>
    <mergeCell ref="B18:C18"/>
    <mergeCell ref="B19:C19"/>
    <mergeCell ref="B20:C20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H4:M4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</mergeCells>
  <pageMargins left="0.16" right="0.17" top="0.36" bottom="0.37" header="0.31496062992125984" footer="0.31496062992125984"/>
  <pageSetup paperSize="9" scale="64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7"/>
  <sheetViews>
    <sheetView topLeftCell="A25" zoomScale="110" zoomScaleNormal="110" workbookViewId="0">
      <selection activeCell="G40" sqref="G40"/>
    </sheetView>
  </sheetViews>
  <sheetFormatPr defaultRowHeight="12.75" x14ac:dyDescent="0.2"/>
  <cols>
    <col min="1" max="1" width="8.28515625" style="29" customWidth="1"/>
    <col min="2" max="2" width="16.85546875" style="29" customWidth="1"/>
    <col min="3" max="3" width="49.28515625" style="29" customWidth="1"/>
    <col min="4" max="4" width="5.85546875" style="29" customWidth="1"/>
    <col min="5" max="16384" width="9.140625" style="29"/>
  </cols>
  <sheetData>
    <row r="1" spans="1:6" x14ac:dyDescent="0.2">
      <c r="D1" s="100" t="s">
        <v>195</v>
      </c>
      <c r="E1" s="100"/>
      <c r="F1" s="100"/>
    </row>
    <row r="2" spans="1:6" ht="56.25" customHeight="1" x14ac:dyDescent="0.2">
      <c r="D2" s="101" t="s">
        <v>196</v>
      </c>
      <c r="E2" s="101"/>
      <c r="F2" s="101"/>
    </row>
    <row r="3" spans="1:6" x14ac:dyDescent="0.2">
      <c r="C3" s="102"/>
      <c r="D3" s="102"/>
    </row>
    <row r="4" spans="1:6" x14ac:dyDescent="0.2">
      <c r="D4" s="30"/>
    </row>
    <row r="5" spans="1:6" x14ac:dyDescent="0.2">
      <c r="D5" s="30"/>
    </row>
    <row r="6" spans="1:6" x14ac:dyDescent="0.2">
      <c r="D6" s="30"/>
    </row>
    <row r="7" spans="1:6" s="4" customFormat="1" x14ac:dyDescent="0.2">
      <c r="A7" s="111" t="s">
        <v>197</v>
      </c>
      <c r="B7" s="111"/>
      <c r="C7" s="111"/>
      <c r="D7" s="111"/>
      <c r="E7" s="111"/>
      <c r="F7" s="111"/>
    </row>
    <row r="8" spans="1:6" s="4" customFormat="1" x14ac:dyDescent="0.2">
      <c r="A8" s="111" t="s">
        <v>1</v>
      </c>
      <c r="B8" s="111"/>
      <c r="C8" s="111"/>
      <c r="D8" s="111"/>
      <c r="E8" s="111"/>
      <c r="F8" s="111"/>
    </row>
    <row r="9" spans="1:6" s="4" customFormat="1" x14ac:dyDescent="0.2">
      <c r="A9" s="111"/>
      <c r="B9" s="111"/>
      <c r="C9" s="111"/>
      <c r="D9" s="111"/>
      <c r="E9" s="111"/>
      <c r="F9" s="111"/>
    </row>
    <row r="10" spans="1:6" s="4" customFormat="1" x14ac:dyDescent="0.2">
      <c r="A10" s="84"/>
      <c r="B10" s="84"/>
      <c r="C10" s="56" t="s">
        <v>198</v>
      </c>
      <c r="D10" s="56"/>
      <c r="E10" s="56"/>
      <c r="F10" s="57" t="s">
        <v>199</v>
      </c>
    </row>
    <row r="11" spans="1:6" s="4" customFormat="1" x14ac:dyDescent="0.2">
      <c r="A11" s="84"/>
      <c r="B11" s="84"/>
      <c r="C11" s="58" t="s">
        <v>210</v>
      </c>
      <c r="E11" s="59" t="s">
        <v>200</v>
      </c>
      <c r="F11" s="60">
        <v>46052</v>
      </c>
    </row>
    <row r="12" spans="1:6" s="4" customFormat="1" x14ac:dyDescent="0.2">
      <c r="A12" s="84"/>
      <c r="B12" s="84"/>
      <c r="E12" s="59" t="s">
        <v>201</v>
      </c>
      <c r="F12" s="60">
        <v>46070</v>
      </c>
    </row>
    <row r="13" spans="1:6" s="4" customFormat="1" ht="40.5" customHeight="1" x14ac:dyDescent="0.2">
      <c r="A13" s="112" t="s">
        <v>202</v>
      </c>
      <c r="B13" s="112"/>
      <c r="C13" s="61" t="s">
        <v>203</v>
      </c>
      <c r="E13" s="62" t="s">
        <v>204</v>
      </c>
      <c r="F13" s="63">
        <v>47339003</v>
      </c>
    </row>
    <row r="14" spans="1:6" s="4" customFormat="1" x14ac:dyDescent="0.2">
      <c r="A14" s="84"/>
      <c r="B14" s="84"/>
      <c r="E14" s="59"/>
      <c r="F14" s="114" t="s">
        <v>216</v>
      </c>
    </row>
    <row r="15" spans="1:6" s="4" customFormat="1" ht="36.75" customHeight="1" x14ac:dyDescent="0.2">
      <c r="A15" s="112" t="s">
        <v>206</v>
      </c>
      <c r="B15" s="112"/>
      <c r="C15" s="64" t="s">
        <v>234</v>
      </c>
      <c r="E15" s="59" t="s">
        <v>208</v>
      </c>
      <c r="F15" s="115"/>
    </row>
    <row r="16" spans="1:6" s="4" customFormat="1" ht="19.5" customHeight="1" x14ac:dyDescent="0.2">
      <c r="A16" s="84"/>
      <c r="B16" s="84"/>
      <c r="E16" s="59"/>
      <c r="F16" s="116" t="s">
        <v>233</v>
      </c>
    </row>
    <row r="17" spans="1:6" s="4" customFormat="1" ht="52.5" customHeight="1" x14ac:dyDescent="0.2">
      <c r="A17" s="111" t="s">
        <v>3</v>
      </c>
      <c r="B17" s="111"/>
      <c r="C17" s="65" t="s">
        <v>187</v>
      </c>
      <c r="D17" s="66"/>
      <c r="E17" s="66" t="s">
        <v>209</v>
      </c>
      <c r="F17" s="117"/>
    </row>
    <row r="18" spans="1:6" s="4" customFormat="1" ht="45" customHeight="1" x14ac:dyDescent="0.2">
      <c r="A18" s="112" t="s">
        <v>52</v>
      </c>
      <c r="B18" s="112"/>
      <c r="C18" s="118" t="s">
        <v>53</v>
      </c>
      <c r="D18" s="118"/>
      <c r="E18" s="118"/>
      <c r="F18" s="118"/>
    </row>
    <row r="19" spans="1:6" x14ac:dyDescent="0.2">
      <c r="D19" s="100" t="s">
        <v>195</v>
      </c>
      <c r="E19" s="100"/>
      <c r="F19" s="100"/>
    </row>
    <row r="20" spans="1:6" ht="56.25" customHeight="1" x14ac:dyDescent="0.2">
      <c r="D20" s="101" t="s">
        <v>196</v>
      </c>
      <c r="E20" s="101"/>
      <c r="F20" s="101"/>
    </row>
    <row r="21" spans="1:6" x14ac:dyDescent="0.2">
      <c r="C21" s="102"/>
      <c r="D21" s="102"/>
    </row>
    <row r="22" spans="1:6" x14ac:dyDescent="0.2">
      <c r="D22" s="30"/>
    </row>
    <row r="23" spans="1:6" x14ac:dyDescent="0.2">
      <c r="D23" s="30"/>
    </row>
    <row r="24" spans="1:6" x14ac:dyDescent="0.2">
      <c r="D24" s="30"/>
    </row>
    <row r="25" spans="1:6" s="4" customFormat="1" x14ac:dyDescent="0.2">
      <c r="A25" s="111" t="s">
        <v>197</v>
      </c>
      <c r="B25" s="111"/>
      <c r="C25" s="111"/>
      <c r="D25" s="111"/>
      <c r="E25" s="111"/>
      <c r="F25" s="111"/>
    </row>
    <row r="26" spans="1:6" s="4" customFormat="1" x14ac:dyDescent="0.2">
      <c r="A26" s="111" t="s">
        <v>1</v>
      </c>
      <c r="B26" s="111"/>
      <c r="C26" s="111"/>
      <c r="D26" s="111"/>
      <c r="E26" s="111"/>
      <c r="F26" s="111"/>
    </row>
    <row r="27" spans="1:6" s="4" customFormat="1" x14ac:dyDescent="0.2">
      <c r="A27" s="111"/>
      <c r="B27" s="111"/>
      <c r="C27" s="111"/>
      <c r="D27" s="111"/>
      <c r="E27" s="111"/>
      <c r="F27" s="111"/>
    </row>
    <row r="28" spans="1:6" s="4" customFormat="1" x14ac:dyDescent="0.2">
      <c r="A28" s="84"/>
      <c r="B28" s="84"/>
      <c r="C28" s="56" t="s">
        <v>198</v>
      </c>
      <c r="D28" s="56"/>
      <c r="E28" s="56"/>
      <c r="F28" s="57" t="s">
        <v>199</v>
      </c>
    </row>
    <row r="29" spans="1:6" s="4" customFormat="1" x14ac:dyDescent="0.2">
      <c r="A29" s="84"/>
      <c r="B29" s="84"/>
      <c r="C29" s="58" t="s">
        <v>210</v>
      </c>
      <c r="E29" s="59" t="s">
        <v>200</v>
      </c>
      <c r="F29" s="60">
        <v>46052</v>
      </c>
    </row>
    <row r="30" spans="1:6" s="4" customFormat="1" x14ac:dyDescent="0.2">
      <c r="A30" s="84"/>
      <c r="B30" s="84"/>
      <c r="E30" s="59" t="s">
        <v>201</v>
      </c>
      <c r="F30" s="60">
        <v>46070</v>
      </c>
    </row>
    <row r="31" spans="1:6" s="4" customFormat="1" ht="40.5" customHeight="1" x14ac:dyDescent="0.2">
      <c r="A31" s="112" t="s">
        <v>202</v>
      </c>
      <c r="B31" s="112"/>
      <c r="C31" s="61" t="s">
        <v>203</v>
      </c>
      <c r="E31" s="62" t="s">
        <v>204</v>
      </c>
      <c r="F31" s="63">
        <v>47339003</v>
      </c>
    </row>
    <row r="32" spans="1:6" s="4" customFormat="1" x14ac:dyDescent="0.2">
      <c r="A32" s="84"/>
      <c r="B32" s="84"/>
      <c r="E32" s="59"/>
      <c r="F32" s="86"/>
    </row>
    <row r="33" spans="1:6" s="4" customFormat="1" ht="19.5" customHeight="1" x14ac:dyDescent="0.2">
      <c r="A33" s="84"/>
      <c r="B33" s="84"/>
      <c r="E33" s="59"/>
      <c r="F33" s="116"/>
    </row>
    <row r="34" spans="1:6" s="4" customFormat="1" ht="39.75" customHeight="1" x14ac:dyDescent="0.2">
      <c r="A34" s="111" t="s">
        <v>3</v>
      </c>
      <c r="B34" s="111"/>
      <c r="C34" s="65" t="s">
        <v>126</v>
      </c>
      <c r="D34" s="66"/>
      <c r="E34" s="66"/>
      <c r="F34" s="117"/>
    </row>
    <row r="35" spans="1:6" s="4" customFormat="1" ht="45" customHeight="1" x14ac:dyDescent="0.2">
      <c r="A35" s="112" t="s">
        <v>52</v>
      </c>
      <c r="B35" s="112"/>
      <c r="C35" s="118" t="s">
        <v>53</v>
      </c>
      <c r="D35" s="118"/>
      <c r="E35" s="118"/>
      <c r="F35" s="118"/>
    </row>
    <row r="36" spans="1:6" x14ac:dyDescent="0.2">
      <c r="A36" s="31"/>
      <c r="B36" s="31"/>
    </row>
    <row r="37" spans="1:6" x14ac:dyDescent="0.2">
      <c r="A37" s="31"/>
      <c r="B37" s="31"/>
    </row>
    <row r="38" spans="1:6" x14ac:dyDescent="0.2">
      <c r="A38" s="119" t="s">
        <v>4</v>
      </c>
      <c r="B38" s="119"/>
      <c r="C38" s="119"/>
      <c r="D38" s="119"/>
    </row>
    <row r="39" spans="1:6" x14ac:dyDescent="0.2">
      <c r="A39" s="119" t="s">
        <v>5</v>
      </c>
      <c r="B39" s="119"/>
      <c r="C39" s="119"/>
      <c r="D39" s="119"/>
    </row>
    <row r="40" spans="1:6" x14ac:dyDescent="0.2">
      <c r="A40" s="31"/>
      <c r="B40" s="31"/>
    </row>
    <row r="41" spans="1:6" ht="15" customHeight="1" x14ac:dyDescent="0.2">
      <c r="A41" s="103" t="s">
        <v>66</v>
      </c>
      <c r="B41" s="105" t="s">
        <v>6</v>
      </c>
      <c r="C41" s="106"/>
      <c r="D41" s="113" t="s">
        <v>51</v>
      </c>
      <c r="E41" s="113"/>
      <c r="F41" s="113"/>
    </row>
    <row r="42" spans="1:6" x14ac:dyDescent="0.2">
      <c r="A42" s="104"/>
      <c r="B42" s="107"/>
      <c r="C42" s="108"/>
      <c r="D42" s="113"/>
      <c r="E42" s="113"/>
      <c r="F42" s="113"/>
    </row>
    <row r="43" spans="1:6" ht="15" customHeight="1" x14ac:dyDescent="0.2">
      <c r="A43" s="32">
        <v>1</v>
      </c>
      <c r="B43" s="109">
        <v>2</v>
      </c>
      <c r="C43" s="110"/>
      <c r="D43" s="113">
        <v>3</v>
      </c>
      <c r="E43" s="113"/>
      <c r="F43" s="113"/>
    </row>
    <row r="44" spans="1:6" ht="15" customHeight="1" x14ac:dyDescent="0.2">
      <c r="A44" s="33" t="s">
        <v>55</v>
      </c>
      <c r="B44" s="95" t="s">
        <v>7</v>
      </c>
      <c r="C44" s="96"/>
      <c r="D44" s="113" t="s">
        <v>8</v>
      </c>
      <c r="E44" s="113"/>
      <c r="F44" s="113"/>
    </row>
    <row r="45" spans="1:6" ht="15" customHeight="1" x14ac:dyDescent="0.2">
      <c r="A45" s="34" t="s">
        <v>54</v>
      </c>
      <c r="B45" s="93" t="s">
        <v>9</v>
      </c>
      <c r="C45" s="94"/>
      <c r="D45" s="120">
        <f>D46</f>
        <v>4</v>
      </c>
      <c r="E45" s="120"/>
      <c r="F45" s="120"/>
    </row>
    <row r="46" spans="1:6" ht="15" customHeight="1" x14ac:dyDescent="0.2">
      <c r="A46" s="35" t="s">
        <v>56</v>
      </c>
      <c r="B46" s="95" t="s">
        <v>10</v>
      </c>
      <c r="C46" s="96"/>
      <c r="D46" s="113">
        <v>4</v>
      </c>
      <c r="E46" s="113"/>
      <c r="F46" s="113"/>
    </row>
    <row r="47" spans="1:6" ht="15" customHeight="1" x14ac:dyDescent="0.2">
      <c r="A47" s="35" t="s">
        <v>57</v>
      </c>
      <c r="B47" s="95" t="s">
        <v>11</v>
      </c>
      <c r="C47" s="96"/>
      <c r="D47" s="113"/>
      <c r="E47" s="113"/>
      <c r="F47" s="113"/>
    </row>
    <row r="48" spans="1:6" ht="15" customHeight="1" x14ac:dyDescent="0.2">
      <c r="A48" s="35" t="s">
        <v>58</v>
      </c>
      <c r="B48" s="95" t="s">
        <v>12</v>
      </c>
      <c r="C48" s="96"/>
      <c r="D48" s="113"/>
      <c r="E48" s="113"/>
      <c r="F48" s="113"/>
    </row>
    <row r="49" spans="1:6" ht="15" customHeight="1" x14ac:dyDescent="0.2">
      <c r="A49" s="34" t="s">
        <v>59</v>
      </c>
      <c r="B49" s="93" t="s">
        <v>13</v>
      </c>
      <c r="C49" s="94"/>
      <c r="D49" s="120"/>
      <c r="E49" s="120"/>
      <c r="F49" s="120"/>
    </row>
    <row r="50" spans="1:6" ht="15" customHeight="1" x14ac:dyDescent="0.2">
      <c r="A50" s="34" t="s">
        <v>60</v>
      </c>
      <c r="B50" s="93" t="s">
        <v>14</v>
      </c>
      <c r="C50" s="94"/>
      <c r="D50" s="120"/>
      <c r="E50" s="120"/>
      <c r="F50" s="120"/>
    </row>
    <row r="51" spans="1:6" ht="15" customHeight="1" x14ac:dyDescent="0.2">
      <c r="A51" s="35" t="s">
        <v>61</v>
      </c>
      <c r="B51" s="95" t="s">
        <v>15</v>
      </c>
      <c r="C51" s="96"/>
      <c r="D51" s="113"/>
      <c r="E51" s="113"/>
      <c r="F51" s="113"/>
    </row>
    <row r="52" spans="1:6" ht="15" customHeight="1" x14ac:dyDescent="0.2">
      <c r="A52" s="35" t="s">
        <v>62</v>
      </c>
      <c r="B52" s="95" t="s">
        <v>10</v>
      </c>
      <c r="C52" s="96"/>
      <c r="D52" s="113"/>
      <c r="E52" s="113"/>
      <c r="F52" s="113"/>
    </row>
    <row r="53" spans="1:6" ht="15" customHeight="1" x14ac:dyDescent="0.2">
      <c r="A53" s="34" t="s">
        <v>63</v>
      </c>
      <c r="B53" s="93" t="s">
        <v>16</v>
      </c>
      <c r="C53" s="94"/>
      <c r="D53" s="120"/>
      <c r="E53" s="120"/>
      <c r="F53" s="120"/>
    </row>
    <row r="54" spans="1:6" ht="15" customHeight="1" x14ac:dyDescent="0.2">
      <c r="A54" s="35" t="s">
        <v>64</v>
      </c>
      <c r="B54" s="95" t="s">
        <v>17</v>
      </c>
      <c r="C54" s="96"/>
      <c r="D54" s="113"/>
      <c r="E54" s="113"/>
      <c r="F54" s="113"/>
    </row>
    <row r="55" spans="1:6" ht="15" customHeight="1" x14ac:dyDescent="0.2">
      <c r="A55" s="35" t="s">
        <v>65</v>
      </c>
      <c r="B55" s="95" t="s">
        <v>18</v>
      </c>
      <c r="C55" s="96"/>
      <c r="D55" s="113"/>
      <c r="E55" s="113"/>
      <c r="F55" s="113"/>
    </row>
    <row r="56" spans="1:6" ht="15" customHeight="1" x14ac:dyDescent="0.2">
      <c r="A56" s="33" t="s">
        <v>19</v>
      </c>
      <c r="B56" s="95" t="s">
        <v>19</v>
      </c>
      <c r="C56" s="96"/>
      <c r="D56" s="113" t="s">
        <v>19</v>
      </c>
      <c r="E56" s="113"/>
      <c r="F56" s="113"/>
    </row>
    <row r="57" spans="1:6" x14ac:dyDescent="0.2">
      <c r="A57" s="36"/>
      <c r="B57" s="36"/>
    </row>
    <row r="58" spans="1:6" ht="15.75" hidden="1" x14ac:dyDescent="0.2">
      <c r="A58" s="98" t="s">
        <v>21</v>
      </c>
      <c r="B58" s="98"/>
      <c r="C58" s="98"/>
      <c r="D58" s="98"/>
    </row>
    <row r="59" spans="1:6" ht="27.75" hidden="1" customHeight="1" x14ac:dyDescent="0.2">
      <c r="A59" s="97" t="s">
        <v>22</v>
      </c>
      <c r="B59" s="97"/>
      <c r="C59" s="97"/>
      <c r="D59" s="97"/>
    </row>
    <row r="60" spans="1:6" ht="41.25" hidden="1" customHeight="1" x14ac:dyDescent="0.2">
      <c r="A60" s="97" t="s">
        <v>23</v>
      </c>
      <c r="B60" s="97"/>
      <c r="C60" s="97"/>
      <c r="D60" s="97"/>
    </row>
    <row r="61" spans="1:6" ht="39.75" hidden="1" customHeight="1" x14ac:dyDescent="0.2">
      <c r="A61" s="97" t="s">
        <v>24</v>
      </c>
      <c r="B61" s="97"/>
      <c r="C61" s="97"/>
      <c r="D61" s="97"/>
    </row>
    <row r="62" spans="1:6" ht="28.5" hidden="1" customHeight="1" x14ac:dyDescent="0.2">
      <c r="A62" s="97" t="s">
        <v>25</v>
      </c>
      <c r="B62" s="97"/>
      <c r="C62" s="97"/>
      <c r="D62" s="97"/>
    </row>
    <row r="63" spans="1:6" ht="42" hidden="1" customHeight="1" x14ac:dyDescent="0.2">
      <c r="A63" s="97" t="s">
        <v>26</v>
      </c>
      <c r="B63" s="97"/>
      <c r="C63" s="97"/>
      <c r="D63" s="97"/>
    </row>
    <row r="64" spans="1:6" ht="29.25" hidden="1" customHeight="1" x14ac:dyDescent="0.2">
      <c r="A64" s="97" t="s">
        <v>27</v>
      </c>
      <c r="B64" s="97"/>
      <c r="C64" s="97"/>
      <c r="D64" s="97"/>
    </row>
    <row r="65" spans="1:4" ht="54.75" hidden="1" customHeight="1" x14ac:dyDescent="0.2">
      <c r="A65" s="97" t="s">
        <v>28</v>
      </c>
      <c r="B65" s="97"/>
      <c r="C65" s="97"/>
      <c r="D65" s="97"/>
    </row>
    <row r="66" spans="1:4" ht="53.25" hidden="1" customHeight="1" x14ac:dyDescent="0.2">
      <c r="A66" s="97" t="s">
        <v>29</v>
      </c>
      <c r="B66" s="97"/>
      <c r="C66" s="97"/>
      <c r="D66" s="97"/>
    </row>
    <row r="67" spans="1:4" x14ac:dyDescent="0.2">
      <c r="A67" s="31"/>
      <c r="B67" s="31"/>
    </row>
  </sheetData>
  <mergeCells count="66">
    <mergeCell ref="D53:F53"/>
    <mergeCell ref="D54:F54"/>
    <mergeCell ref="D55:F55"/>
    <mergeCell ref="D56:F56"/>
    <mergeCell ref="F33:F34"/>
    <mergeCell ref="A34:B34"/>
    <mergeCell ref="A35:B35"/>
    <mergeCell ref="C35:F35"/>
    <mergeCell ref="D41:F42"/>
    <mergeCell ref="A25:F25"/>
    <mergeCell ref="A26:F26"/>
    <mergeCell ref="A27:F27"/>
    <mergeCell ref="A31:B31"/>
    <mergeCell ref="A18:B18"/>
    <mergeCell ref="C18:F18"/>
    <mergeCell ref="D19:F19"/>
    <mergeCell ref="D20:F20"/>
    <mergeCell ref="C21:D21"/>
    <mergeCell ref="A9:F9"/>
    <mergeCell ref="A13:B13"/>
    <mergeCell ref="F14:F15"/>
    <mergeCell ref="A15:B15"/>
    <mergeCell ref="F16:F17"/>
    <mergeCell ref="A17:B17"/>
    <mergeCell ref="D1:F1"/>
    <mergeCell ref="D2:F2"/>
    <mergeCell ref="C3:D3"/>
    <mergeCell ref="A7:F7"/>
    <mergeCell ref="A8:F8"/>
    <mergeCell ref="D43:F43"/>
    <mergeCell ref="D44:F44"/>
    <mergeCell ref="D45:F45"/>
    <mergeCell ref="D46:F46"/>
    <mergeCell ref="D47:F47"/>
    <mergeCell ref="D48:F48"/>
    <mergeCell ref="B45:C45"/>
    <mergeCell ref="A38:D38"/>
    <mergeCell ref="A39:D39"/>
    <mergeCell ref="A41:A42"/>
    <mergeCell ref="B41:C42"/>
    <mergeCell ref="B43:C43"/>
    <mergeCell ref="B44:C44"/>
    <mergeCell ref="A58:D58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D49:F49"/>
    <mergeCell ref="D50:F50"/>
    <mergeCell ref="D51:F51"/>
    <mergeCell ref="D52:F52"/>
    <mergeCell ref="A65:D65"/>
    <mergeCell ref="A66:D66"/>
    <mergeCell ref="A59:D59"/>
    <mergeCell ref="A60:D60"/>
    <mergeCell ref="A61:D61"/>
    <mergeCell ref="A62:D62"/>
    <mergeCell ref="A63:D63"/>
    <mergeCell ref="A64:D64"/>
  </mergeCells>
  <hyperlinks>
    <hyperlink ref="A66" r:id="rId1" display="consultantplus://offline/ref=7DF9EAA589025731D15FC55B746BDBE8C64DB7D8CC68FD8BA0B41527205FB7C35C61D39C8826871A8EA2125BAE9E7B8859EB82CE45AB45FEC3A72810lAO4M"/>
  </hyperlinks>
  <pageMargins left="0.70866141732283472" right="0.70866141732283472" top="0.74803149606299213" bottom="0.74803149606299213" header="0.31496062992125984" footer="0.31496062992125984"/>
  <pageSetup paperSize="9" scale="94" fitToHeight="0" orientation="portrait"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zoomScale="80" zoomScaleNormal="80" workbookViewId="0">
      <selection activeCell="L11" sqref="L11"/>
    </sheetView>
  </sheetViews>
  <sheetFormatPr defaultRowHeight="15" x14ac:dyDescent="0.25"/>
  <cols>
    <col min="1" max="1" width="19.85546875" style="40" customWidth="1"/>
    <col min="2" max="2" width="0.140625" style="40" customWidth="1"/>
    <col min="3" max="3" width="25.28515625" style="40" customWidth="1"/>
    <col min="4" max="4" width="12.42578125" style="40" customWidth="1"/>
    <col min="5" max="5" width="17.5703125" style="40" customWidth="1"/>
    <col min="6" max="7" width="8.85546875" style="40" customWidth="1"/>
    <col min="8" max="9" width="14.140625" style="40" customWidth="1"/>
    <col min="10" max="10" width="14.140625" style="42" customWidth="1"/>
    <col min="11" max="19" width="14.140625" style="40" customWidth="1"/>
    <col min="20" max="16384" width="9.140625" style="40"/>
  </cols>
  <sheetData>
    <row r="1" spans="1:19" x14ac:dyDescent="0.25">
      <c r="A1" s="159" t="s">
        <v>30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x14ac:dyDescent="0.25">
      <c r="A2" s="159" t="s">
        <v>31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</row>
    <row r="3" spans="1:19" x14ac:dyDescent="0.25">
      <c r="A3" s="41"/>
    </row>
    <row r="4" spans="1:19" ht="105" customHeight="1" x14ac:dyDescent="0.25">
      <c r="A4" s="121" t="s">
        <v>44</v>
      </c>
      <c r="B4" s="121"/>
      <c r="C4" s="121" t="s">
        <v>69</v>
      </c>
      <c r="D4" s="133" t="s">
        <v>215</v>
      </c>
      <c r="E4" s="121" t="s">
        <v>70</v>
      </c>
      <c r="F4" s="126" t="s">
        <v>75</v>
      </c>
      <c r="G4" s="127"/>
      <c r="H4" s="130" t="s">
        <v>71</v>
      </c>
      <c r="I4" s="131"/>
      <c r="J4" s="131"/>
      <c r="K4" s="131"/>
      <c r="L4" s="131"/>
      <c r="M4" s="132"/>
      <c r="N4" s="121" t="s">
        <v>72</v>
      </c>
      <c r="O4" s="121"/>
      <c r="P4" s="121" t="s">
        <v>73</v>
      </c>
      <c r="Q4" s="121"/>
      <c r="R4" s="121" t="s">
        <v>74</v>
      </c>
      <c r="S4" s="121"/>
    </row>
    <row r="5" spans="1:19" ht="21" customHeight="1" x14ac:dyDescent="0.25">
      <c r="A5" s="121"/>
      <c r="B5" s="121"/>
      <c r="C5" s="121"/>
      <c r="D5" s="134"/>
      <c r="E5" s="121"/>
      <c r="F5" s="128"/>
      <c r="G5" s="129"/>
      <c r="H5" s="121" t="s">
        <v>32</v>
      </c>
      <c r="I5" s="121"/>
      <c r="J5" s="121" t="s">
        <v>33</v>
      </c>
      <c r="K5" s="121"/>
      <c r="L5" s="121" t="s">
        <v>34</v>
      </c>
      <c r="M5" s="133" t="s">
        <v>214</v>
      </c>
      <c r="N5" s="121" t="s">
        <v>46</v>
      </c>
      <c r="O5" s="121" t="s">
        <v>49</v>
      </c>
      <c r="P5" s="121" t="s">
        <v>76</v>
      </c>
      <c r="Q5" s="121" t="s">
        <v>48</v>
      </c>
      <c r="R5" s="121" t="s">
        <v>35</v>
      </c>
      <c r="S5" s="121" t="s">
        <v>47</v>
      </c>
    </row>
    <row r="6" spans="1:19" ht="76.5" customHeight="1" x14ac:dyDescent="0.25">
      <c r="A6" s="121"/>
      <c r="B6" s="121"/>
      <c r="C6" s="121"/>
      <c r="D6" s="135"/>
      <c r="E6" s="121"/>
      <c r="F6" s="67" t="s">
        <v>212</v>
      </c>
      <c r="G6" s="68" t="s">
        <v>213</v>
      </c>
      <c r="H6" s="16" t="s">
        <v>36</v>
      </c>
      <c r="I6" s="16" t="s">
        <v>45</v>
      </c>
      <c r="J6" s="17" t="s">
        <v>36</v>
      </c>
      <c r="K6" s="16" t="s">
        <v>45</v>
      </c>
      <c r="L6" s="121"/>
      <c r="M6" s="135"/>
      <c r="N6" s="121"/>
      <c r="O6" s="121"/>
      <c r="P6" s="121"/>
      <c r="Q6" s="121"/>
      <c r="R6" s="121"/>
      <c r="S6" s="121"/>
    </row>
    <row r="7" spans="1:19" x14ac:dyDescent="0.25">
      <c r="A7" s="121">
        <v>1</v>
      </c>
      <c r="B7" s="121"/>
      <c r="C7" s="16">
        <v>2</v>
      </c>
      <c r="D7" s="16">
        <v>3</v>
      </c>
      <c r="E7" s="16">
        <v>4</v>
      </c>
      <c r="F7" s="16">
        <v>5</v>
      </c>
      <c r="G7" s="16">
        <v>6</v>
      </c>
      <c r="H7" s="17">
        <v>7</v>
      </c>
      <c r="I7" s="16">
        <v>8</v>
      </c>
      <c r="J7" s="16">
        <v>9</v>
      </c>
      <c r="K7" s="16">
        <v>10</v>
      </c>
      <c r="L7" s="16">
        <v>11</v>
      </c>
      <c r="M7" s="88">
        <v>12</v>
      </c>
      <c r="N7" s="88">
        <v>13</v>
      </c>
      <c r="O7" s="88">
        <v>14</v>
      </c>
      <c r="P7" s="88">
        <v>15</v>
      </c>
      <c r="Q7" s="16">
        <v>16</v>
      </c>
      <c r="R7" s="40">
        <v>17</v>
      </c>
      <c r="S7" s="88">
        <v>18</v>
      </c>
    </row>
    <row r="8" spans="1:19" ht="54.75" customHeight="1" x14ac:dyDescent="0.25">
      <c r="A8" s="130" t="s">
        <v>68</v>
      </c>
      <c r="B8" s="131"/>
      <c r="C8" s="132"/>
      <c r="D8" s="92"/>
      <c r="E8" s="16" t="s">
        <v>127</v>
      </c>
      <c r="F8" s="16"/>
      <c r="G8" s="88"/>
      <c r="H8" s="16">
        <v>100</v>
      </c>
      <c r="I8" s="16">
        <v>100</v>
      </c>
      <c r="J8" s="17">
        <v>100</v>
      </c>
      <c r="K8" s="17">
        <f>J8</f>
        <v>100</v>
      </c>
      <c r="L8" s="17">
        <f>K8</f>
        <v>100</v>
      </c>
      <c r="M8" s="17"/>
      <c r="N8" s="16" t="s">
        <v>38</v>
      </c>
      <c r="O8" s="16" t="s">
        <v>38</v>
      </c>
      <c r="P8" s="19">
        <f>P9+P12+P30+P36</f>
        <v>14000000</v>
      </c>
      <c r="Q8" s="19"/>
      <c r="R8" s="19">
        <f t="shared" ref="R8:S8" si="0">R9+R12+R30+R36</f>
        <v>14000000</v>
      </c>
      <c r="S8" s="19">
        <f t="shared" si="0"/>
        <v>14000000</v>
      </c>
    </row>
    <row r="9" spans="1:19" ht="35.25" customHeight="1" x14ac:dyDescent="0.25">
      <c r="A9" s="121" t="s">
        <v>152</v>
      </c>
      <c r="B9" s="130" t="s">
        <v>37</v>
      </c>
      <c r="C9" s="132"/>
      <c r="D9" s="92"/>
      <c r="E9" s="16" t="s">
        <v>38</v>
      </c>
      <c r="F9" s="16"/>
      <c r="G9" s="88"/>
      <c r="H9" s="16">
        <f>H11</f>
        <v>100</v>
      </c>
      <c r="I9" s="16">
        <f t="shared" ref="I9:L9" si="1">I11</f>
        <v>100</v>
      </c>
      <c r="J9" s="16">
        <f t="shared" si="1"/>
        <v>100</v>
      </c>
      <c r="K9" s="16">
        <f t="shared" si="1"/>
        <v>100</v>
      </c>
      <c r="L9" s="16">
        <f t="shared" si="1"/>
        <v>100</v>
      </c>
      <c r="M9" s="88" t="s">
        <v>38</v>
      </c>
      <c r="N9" s="16"/>
      <c r="O9" s="16"/>
      <c r="P9" s="19">
        <f>P11</f>
        <v>2500000</v>
      </c>
      <c r="Q9" s="16" t="s">
        <v>38</v>
      </c>
      <c r="R9" s="19">
        <f>R11</f>
        <v>2500000</v>
      </c>
      <c r="S9" s="19">
        <f>S11</f>
        <v>2500000</v>
      </c>
    </row>
    <row r="10" spans="1:19" ht="19.5" customHeight="1" x14ac:dyDescent="0.25">
      <c r="A10" s="121"/>
      <c r="B10" s="121" t="s">
        <v>39</v>
      </c>
      <c r="C10" s="121"/>
      <c r="D10" s="88"/>
      <c r="E10" s="16"/>
      <c r="F10" s="16"/>
      <c r="G10" s="88"/>
      <c r="H10" s="16" t="s">
        <v>38</v>
      </c>
      <c r="I10" s="16"/>
      <c r="J10" s="17" t="s">
        <v>38</v>
      </c>
      <c r="K10" s="16"/>
      <c r="L10" s="16"/>
      <c r="M10" s="88" t="s">
        <v>38</v>
      </c>
      <c r="N10" s="16"/>
      <c r="O10" s="16"/>
      <c r="P10" s="16" t="s">
        <v>38</v>
      </c>
      <c r="Q10" s="16" t="s">
        <v>38</v>
      </c>
      <c r="R10" s="16" t="s">
        <v>38</v>
      </c>
      <c r="S10" s="16" t="s">
        <v>38</v>
      </c>
    </row>
    <row r="11" spans="1:19" ht="99.95" customHeight="1" x14ac:dyDescent="0.25">
      <c r="A11" s="121"/>
      <c r="B11" s="121" t="s">
        <v>128</v>
      </c>
      <c r="C11" s="121"/>
      <c r="D11" s="88"/>
      <c r="E11" s="16" t="s">
        <v>129</v>
      </c>
      <c r="F11" s="16" t="s">
        <v>99</v>
      </c>
      <c r="G11" s="78">
        <v>744</v>
      </c>
      <c r="H11" s="16">
        <v>100</v>
      </c>
      <c r="I11" s="16">
        <f>H11</f>
        <v>100</v>
      </c>
      <c r="J11" s="17">
        <v>100</v>
      </c>
      <c r="K11" s="17">
        <f>J11</f>
        <v>100</v>
      </c>
      <c r="L11" s="17">
        <f>K11</f>
        <v>100</v>
      </c>
      <c r="M11" s="17"/>
      <c r="N11" s="16" t="s">
        <v>100</v>
      </c>
      <c r="O11" s="16" t="s">
        <v>100</v>
      </c>
      <c r="P11" s="19">
        <v>2500000</v>
      </c>
      <c r="Q11" s="19"/>
      <c r="R11" s="19">
        <v>2500000</v>
      </c>
      <c r="S11" s="19">
        <v>2500000</v>
      </c>
    </row>
    <row r="12" spans="1:19" ht="38.25" customHeight="1" x14ac:dyDescent="0.25">
      <c r="A12" s="121" t="s">
        <v>153</v>
      </c>
      <c r="B12" s="130" t="s">
        <v>37</v>
      </c>
      <c r="C12" s="132"/>
      <c r="D12" s="92"/>
      <c r="E12" s="16" t="s">
        <v>38</v>
      </c>
      <c r="F12" s="16"/>
      <c r="G12" s="88"/>
      <c r="H12" s="16">
        <f>H14</f>
        <v>100</v>
      </c>
      <c r="I12" s="16">
        <f t="shared" ref="I12:L12" si="2">I14</f>
        <v>100</v>
      </c>
      <c r="J12" s="16">
        <f t="shared" si="2"/>
        <v>100</v>
      </c>
      <c r="K12" s="16">
        <f t="shared" si="2"/>
        <v>100</v>
      </c>
      <c r="L12" s="16">
        <f t="shared" si="2"/>
        <v>100</v>
      </c>
      <c r="M12" s="88" t="s">
        <v>38</v>
      </c>
      <c r="N12" s="16"/>
      <c r="O12" s="16"/>
      <c r="P12" s="19">
        <f>P14</f>
        <v>4000000</v>
      </c>
      <c r="Q12" s="16" t="s">
        <v>38</v>
      </c>
      <c r="R12" s="19">
        <f>R14</f>
        <v>4000000</v>
      </c>
      <c r="S12" s="19">
        <f>S14</f>
        <v>4000000</v>
      </c>
    </row>
    <row r="13" spans="1:19" x14ac:dyDescent="0.25">
      <c r="A13" s="121"/>
      <c r="B13" s="121" t="s">
        <v>39</v>
      </c>
      <c r="C13" s="121"/>
      <c r="D13" s="88"/>
      <c r="E13" s="16"/>
      <c r="F13" s="16"/>
      <c r="G13" s="88"/>
      <c r="H13" s="16" t="s">
        <v>38</v>
      </c>
      <c r="I13" s="16"/>
      <c r="J13" s="17" t="s">
        <v>38</v>
      </c>
      <c r="K13" s="16"/>
      <c r="L13" s="16"/>
      <c r="M13" s="88" t="s">
        <v>38</v>
      </c>
      <c r="N13" s="16"/>
      <c r="O13" s="16"/>
      <c r="P13" s="19" t="s">
        <v>38</v>
      </c>
      <c r="Q13" s="19" t="s">
        <v>38</v>
      </c>
      <c r="R13" s="19" t="s">
        <v>38</v>
      </c>
      <c r="S13" s="19" t="s">
        <v>38</v>
      </c>
    </row>
    <row r="14" spans="1:19" ht="99.95" customHeight="1" x14ac:dyDescent="0.25">
      <c r="A14" s="121"/>
      <c r="B14" s="121" t="s">
        <v>128</v>
      </c>
      <c r="C14" s="121"/>
      <c r="D14" s="88"/>
      <c r="E14" s="16" t="s">
        <v>129</v>
      </c>
      <c r="F14" s="16" t="s">
        <v>99</v>
      </c>
      <c r="G14" s="78">
        <v>744</v>
      </c>
      <c r="H14" s="16">
        <v>100</v>
      </c>
      <c r="I14" s="16">
        <f>H14</f>
        <v>100</v>
      </c>
      <c r="J14" s="17">
        <v>100</v>
      </c>
      <c r="K14" s="17">
        <f>J14</f>
        <v>100</v>
      </c>
      <c r="L14" s="17">
        <f>K14</f>
        <v>100</v>
      </c>
      <c r="M14" s="17"/>
      <c r="N14" s="16" t="s">
        <v>100</v>
      </c>
      <c r="O14" s="16" t="s">
        <v>100</v>
      </c>
      <c r="P14" s="19">
        <v>4000000</v>
      </c>
      <c r="Q14" s="19"/>
      <c r="R14" s="19">
        <f>P14</f>
        <v>4000000</v>
      </c>
      <c r="S14" s="19">
        <f>R14</f>
        <v>4000000</v>
      </c>
    </row>
    <row r="15" spans="1:19" ht="34.5" hidden="1" customHeight="1" x14ac:dyDescent="0.25">
      <c r="A15" s="121" t="s">
        <v>94</v>
      </c>
      <c r="B15" s="130" t="s">
        <v>37</v>
      </c>
      <c r="C15" s="132"/>
      <c r="D15" s="92"/>
      <c r="E15" s="16" t="s">
        <v>38</v>
      </c>
      <c r="F15" s="16"/>
      <c r="G15" s="88"/>
      <c r="H15" s="16"/>
      <c r="I15" s="16"/>
      <c r="J15" s="17"/>
      <c r="K15" s="16"/>
      <c r="L15" s="16"/>
      <c r="M15" s="88"/>
      <c r="N15" s="16"/>
      <c r="O15" s="16"/>
      <c r="P15" s="19"/>
      <c r="Q15" s="19" t="s">
        <v>38</v>
      </c>
      <c r="R15" s="19"/>
      <c r="S15" s="19"/>
    </row>
    <row r="16" spans="1:19" ht="19.5" hidden="1" customHeight="1" x14ac:dyDescent="0.25">
      <c r="A16" s="121"/>
      <c r="B16" s="121" t="s">
        <v>39</v>
      </c>
      <c r="C16" s="121"/>
      <c r="D16" s="88"/>
      <c r="E16" s="16"/>
      <c r="F16" s="16"/>
      <c r="G16" s="88"/>
      <c r="H16" s="16" t="s">
        <v>38</v>
      </c>
      <c r="I16" s="16"/>
      <c r="J16" s="17" t="s">
        <v>38</v>
      </c>
      <c r="K16" s="16"/>
      <c r="L16" s="16"/>
      <c r="M16" s="88"/>
      <c r="N16" s="16"/>
      <c r="O16" s="16"/>
      <c r="P16" s="19" t="s">
        <v>38</v>
      </c>
      <c r="Q16" s="19" t="s">
        <v>38</v>
      </c>
      <c r="R16" s="19" t="s">
        <v>38</v>
      </c>
      <c r="S16" s="19" t="s">
        <v>38</v>
      </c>
    </row>
    <row r="17" spans="1:19" ht="15" hidden="1" customHeight="1" x14ac:dyDescent="0.25">
      <c r="A17" s="121"/>
      <c r="B17" s="121"/>
      <c r="C17" s="121"/>
      <c r="D17" s="88"/>
      <c r="E17" s="16"/>
      <c r="F17" s="16"/>
      <c r="G17" s="88"/>
      <c r="H17" s="16"/>
      <c r="I17" s="16"/>
      <c r="J17" s="17"/>
      <c r="K17" s="16"/>
      <c r="L17" s="16"/>
      <c r="M17" s="88"/>
      <c r="N17" s="16"/>
      <c r="O17" s="16"/>
      <c r="P17" s="19"/>
      <c r="Q17" s="19"/>
      <c r="R17" s="19"/>
      <c r="S17" s="19"/>
    </row>
    <row r="18" spans="1:19" ht="38.25" hidden="1" customHeight="1" x14ac:dyDescent="0.25">
      <c r="A18" s="121" t="s">
        <v>85</v>
      </c>
      <c r="B18" s="121" t="s">
        <v>37</v>
      </c>
      <c r="C18" s="121"/>
      <c r="D18" s="88"/>
      <c r="E18" s="16" t="s">
        <v>38</v>
      </c>
      <c r="F18" s="16"/>
      <c r="G18" s="88"/>
      <c r="H18" s="16"/>
      <c r="I18" s="16"/>
      <c r="J18" s="17"/>
      <c r="K18" s="16"/>
      <c r="L18" s="16"/>
      <c r="M18" s="88"/>
      <c r="N18" s="16"/>
      <c r="O18" s="16"/>
      <c r="P18" s="19"/>
      <c r="Q18" s="19" t="s">
        <v>38</v>
      </c>
      <c r="R18" s="19"/>
      <c r="S18" s="19"/>
    </row>
    <row r="19" spans="1:19" hidden="1" x14ac:dyDescent="0.25">
      <c r="A19" s="121"/>
      <c r="B19" s="121" t="s">
        <v>39</v>
      </c>
      <c r="C19" s="121"/>
      <c r="D19" s="88"/>
      <c r="E19" s="16"/>
      <c r="F19" s="16"/>
      <c r="G19" s="88"/>
      <c r="H19" s="16" t="s">
        <v>38</v>
      </c>
      <c r="I19" s="16"/>
      <c r="J19" s="17" t="s">
        <v>38</v>
      </c>
      <c r="K19" s="16"/>
      <c r="L19" s="16"/>
      <c r="M19" s="88"/>
      <c r="N19" s="16"/>
      <c r="O19" s="16"/>
      <c r="P19" s="19" t="s">
        <v>38</v>
      </c>
      <c r="Q19" s="19" t="s">
        <v>38</v>
      </c>
      <c r="R19" s="19" t="s">
        <v>38</v>
      </c>
      <c r="S19" s="19" t="s">
        <v>38</v>
      </c>
    </row>
    <row r="20" spans="1:19" ht="15" hidden="1" customHeight="1" x14ac:dyDescent="0.25">
      <c r="A20" s="121"/>
      <c r="B20" s="121"/>
      <c r="C20" s="121"/>
      <c r="D20" s="88"/>
      <c r="E20" s="16"/>
      <c r="F20" s="16"/>
      <c r="G20" s="88"/>
      <c r="H20" s="16"/>
      <c r="I20" s="16"/>
      <c r="J20" s="17"/>
      <c r="K20" s="16"/>
      <c r="L20" s="16"/>
      <c r="M20" s="88"/>
      <c r="N20" s="16"/>
      <c r="O20" s="16"/>
      <c r="P20" s="19"/>
      <c r="Q20" s="19"/>
      <c r="R20" s="19"/>
      <c r="S20" s="19"/>
    </row>
    <row r="21" spans="1:19" ht="34.5" hidden="1" customHeight="1" x14ac:dyDescent="0.25">
      <c r="A21" s="121" t="s">
        <v>95</v>
      </c>
      <c r="B21" s="130" t="s">
        <v>37</v>
      </c>
      <c r="C21" s="132"/>
      <c r="D21" s="92"/>
      <c r="E21" s="16" t="s">
        <v>38</v>
      </c>
      <c r="F21" s="16"/>
      <c r="G21" s="88"/>
      <c r="H21" s="16"/>
      <c r="I21" s="16"/>
      <c r="J21" s="17"/>
      <c r="K21" s="16"/>
      <c r="L21" s="16"/>
      <c r="M21" s="88"/>
      <c r="N21" s="16"/>
      <c r="O21" s="16"/>
      <c r="P21" s="19"/>
      <c r="Q21" s="19" t="s">
        <v>38</v>
      </c>
      <c r="R21" s="19"/>
      <c r="S21" s="19"/>
    </row>
    <row r="22" spans="1:19" ht="18" hidden="1" customHeight="1" x14ac:dyDescent="0.25">
      <c r="A22" s="121"/>
      <c r="B22" s="121" t="s">
        <v>39</v>
      </c>
      <c r="C22" s="121"/>
      <c r="D22" s="88"/>
      <c r="E22" s="16"/>
      <c r="F22" s="16"/>
      <c r="G22" s="88"/>
      <c r="H22" s="16" t="s">
        <v>38</v>
      </c>
      <c r="I22" s="16"/>
      <c r="J22" s="17" t="s">
        <v>38</v>
      </c>
      <c r="K22" s="16"/>
      <c r="L22" s="16"/>
      <c r="M22" s="88"/>
      <c r="N22" s="16"/>
      <c r="O22" s="16"/>
      <c r="P22" s="19" t="s">
        <v>38</v>
      </c>
      <c r="Q22" s="19" t="s">
        <v>38</v>
      </c>
      <c r="R22" s="19" t="s">
        <v>38</v>
      </c>
      <c r="S22" s="19" t="s">
        <v>38</v>
      </c>
    </row>
    <row r="23" spans="1:19" ht="15" hidden="1" customHeight="1" x14ac:dyDescent="0.25">
      <c r="A23" s="121"/>
    </row>
    <row r="24" spans="1:19" ht="35.25" hidden="1" customHeight="1" x14ac:dyDescent="0.25">
      <c r="A24" s="121" t="s">
        <v>86</v>
      </c>
      <c r="B24" s="130" t="s">
        <v>37</v>
      </c>
      <c r="C24" s="132"/>
      <c r="D24" s="92"/>
      <c r="E24" s="16" t="s">
        <v>38</v>
      </c>
      <c r="F24" s="16"/>
      <c r="G24" s="88"/>
      <c r="H24" s="16"/>
      <c r="I24" s="16"/>
      <c r="J24" s="17"/>
      <c r="K24" s="16"/>
      <c r="L24" s="16"/>
      <c r="M24" s="88"/>
      <c r="N24" s="16"/>
      <c r="O24" s="16"/>
      <c r="P24" s="19"/>
      <c r="Q24" s="19" t="s">
        <v>38</v>
      </c>
      <c r="R24" s="19"/>
      <c r="S24" s="19"/>
    </row>
    <row r="25" spans="1:19" ht="15" hidden="1" customHeight="1" x14ac:dyDescent="0.25">
      <c r="A25" s="121"/>
      <c r="B25" s="121" t="s">
        <v>39</v>
      </c>
      <c r="C25" s="121"/>
      <c r="D25" s="88"/>
      <c r="E25" s="16"/>
      <c r="F25" s="16"/>
      <c r="G25" s="88"/>
      <c r="H25" s="16" t="s">
        <v>38</v>
      </c>
      <c r="I25" s="16"/>
      <c r="J25" s="17" t="s">
        <v>38</v>
      </c>
      <c r="K25" s="16"/>
      <c r="L25" s="16"/>
      <c r="M25" s="88"/>
      <c r="N25" s="16"/>
      <c r="O25" s="16"/>
      <c r="P25" s="19" t="s">
        <v>38</v>
      </c>
      <c r="Q25" s="19" t="s">
        <v>38</v>
      </c>
      <c r="R25" s="19" t="s">
        <v>38</v>
      </c>
      <c r="S25" s="19" t="s">
        <v>38</v>
      </c>
    </row>
    <row r="26" spans="1:19" ht="15" hidden="1" customHeight="1" x14ac:dyDescent="0.25">
      <c r="A26" s="121"/>
      <c r="B26" s="121"/>
      <c r="C26" s="121"/>
      <c r="D26" s="88"/>
      <c r="E26" s="16"/>
      <c r="F26" s="16"/>
      <c r="G26" s="88"/>
      <c r="H26" s="16"/>
      <c r="I26" s="16"/>
      <c r="J26" s="17"/>
      <c r="K26" s="16"/>
      <c r="L26" s="16"/>
      <c r="M26" s="88"/>
      <c r="N26" s="16"/>
      <c r="O26" s="16"/>
      <c r="P26" s="19"/>
      <c r="Q26" s="19"/>
      <c r="R26" s="19"/>
      <c r="S26" s="19"/>
    </row>
    <row r="27" spans="1:19" ht="36.75" hidden="1" customHeight="1" x14ac:dyDescent="0.25">
      <c r="A27" s="121" t="s">
        <v>96</v>
      </c>
      <c r="B27" s="130" t="s">
        <v>37</v>
      </c>
      <c r="C27" s="132"/>
      <c r="D27" s="92"/>
      <c r="E27" s="16" t="s">
        <v>38</v>
      </c>
      <c r="F27" s="16"/>
      <c r="G27" s="88"/>
      <c r="H27" s="16"/>
      <c r="I27" s="16"/>
      <c r="J27" s="17"/>
      <c r="K27" s="16"/>
      <c r="L27" s="16"/>
      <c r="M27" s="88"/>
      <c r="N27" s="16"/>
      <c r="O27" s="16"/>
      <c r="P27" s="19"/>
      <c r="Q27" s="19" t="s">
        <v>38</v>
      </c>
      <c r="R27" s="19"/>
      <c r="S27" s="19"/>
    </row>
    <row r="28" spans="1:19" ht="18.75" hidden="1" customHeight="1" x14ac:dyDescent="0.25">
      <c r="A28" s="121"/>
      <c r="B28" s="121" t="s">
        <v>39</v>
      </c>
      <c r="C28" s="121"/>
      <c r="D28" s="88"/>
      <c r="E28" s="16"/>
      <c r="F28" s="16"/>
      <c r="G28" s="88"/>
      <c r="H28" s="16" t="s">
        <v>38</v>
      </c>
      <c r="I28" s="16"/>
      <c r="J28" s="17" t="s">
        <v>38</v>
      </c>
      <c r="K28" s="16"/>
      <c r="L28" s="16"/>
      <c r="M28" s="88"/>
      <c r="N28" s="16"/>
      <c r="O28" s="16"/>
      <c r="P28" s="19" t="s">
        <v>38</v>
      </c>
      <c r="Q28" s="19" t="s">
        <v>38</v>
      </c>
      <c r="R28" s="19" t="s">
        <v>38</v>
      </c>
      <c r="S28" s="19" t="s">
        <v>38</v>
      </c>
    </row>
    <row r="29" spans="1:19" ht="15" hidden="1" customHeight="1" x14ac:dyDescent="0.25">
      <c r="A29" s="121"/>
      <c r="B29" s="121"/>
      <c r="C29" s="121"/>
      <c r="D29" s="88"/>
      <c r="E29" s="16"/>
      <c r="F29" s="16"/>
      <c r="G29" s="88"/>
      <c r="H29" s="16"/>
      <c r="I29" s="16"/>
      <c r="J29" s="17"/>
      <c r="K29" s="16"/>
      <c r="L29" s="16"/>
      <c r="M29" s="88"/>
      <c r="N29" s="16"/>
      <c r="O29" s="16"/>
      <c r="P29" s="19"/>
      <c r="Q29" s="19"/>
      <c r="R29" s="19"/>
      <c r="S29" s="19"/>
    </row>
    <row r="30" spans="1:19" ht="33.75" customHeight="1" x14ac:dyDescent="0.25">
      <c r="A30" s="121" t="s">
        <v>149</v>
      </c>
      <c r="B30" s="130" t="s">
        <v>37</v>
      </c>
      <c r="C30" s="132"/>
      <c r="D30" s="92"/>
      <c r="E30" s="16" t="s">
        <v>38</v>
      </c>
      <c r="F30" s="16"/>
      <c r="G30" s="88"/>
      <c r="H30" s="16">
        <f>H32</f>
        <v>100</v>
      </c>
      <c r="I30" s="16">
        <f t="shared" ref="I30:L30" si="3">I32</f>
        <v>100</v>
      </c>
      <c r="J30" s="16">
        <f t="shared" si="3"/>
        <v>100</v>
      </c>
      <c r="K30" s="16">
        <f t="shared" si="3"/>
        <v>100</v>
      </c>
      <c r="L30" s="16">
        <f t="shared" si="3"/>
        <v>100</v>
      </c>
      <c r="M30" s="88" t="s">
        <v>38</v>
      </c>
      <c r="N30" s="16"/>
      <c r="O30" s="16"/>
      <c r="P30" s="19">
        <f>P32</f>
        <v>5000000</v>
      </c>
      <c r="Q30" s="19" t="s">
        <v>38</v>
      </c>
      <c r="R30" s="19">
        <f>R32</f>
        <v>5000000</v>
      </c>
      <c r="S30" s="19">
        <f>S32</f>
        <v>5000000</v>
      </c>
    </row>
    <row r="31" spans="1:19" ht="18" customHeight="1" x14ac:dyDescent="0.25">
      <c r="A31" s="121"/>
      <c r="B31" s="121" t="s">
        <v>39</v>
      </c>
      <c r="C31" s="121"/>
      <c r="D31" s="88"/>
      <c r="E31" s="16"/>
      <c r="F31" s="16"/>
      <c r="G31" s="88"/>
      <c r="H31" s="16" t="s">
        <v>38</v>
      </c>
      <c r="I31" s="16"/>
      <c r="J31" s="17" t="s">
        <v>38</v>
      </c>
      <c r="K31" s="16"/>
      <c r="L31" s="16"/>
      <c r="M31" s="88" t="s">
        <v>38</v>
      </c>
      <c r="N31" s="16"/>
      <c r="O31" s="16"/>
      <c r="P31" s="19" t="s">
        <v>38</v>
      </c>
      <c r="Q31" s="19" t="s">
        <v>38</v>
      </c>
      <c r="R31" s="19" t="s">
        <v>38</v>
      </c>
      <c r="S31" s="19" t="s">
        <v>38</v>
      </c>
    </row>
    <row r="32" spans="1:19" ht="99.95" customHeight="1" x14ac:dyDescent="0.25">
      <c r="A32" s="121"/>
      <c r="B32" s="121" t="s">
        <v>128</v>
      </c>
      <c r="C32" s="121"/>
      <c r="D32" s="88"/>
      <c r="E32" s="16" t="s">
        <v>129</v>
      </c>
      <c r="F32" s="16" t="s">
        <v>99</v>
      </c>
      <c r="G32" s="78">
        <v>744</v>
      </c>
      <c r="H32" s="16">
        <v>100</v>
      </c>
      <c r="I32" s="16">
        <f>H32</f>
        <v>100</v>
      </c>
      <c r="J32" s="17">
        <v>100</v>
      </c>
      <c r="K32" s="17">
        <f>J32</f>
        <v>100</v>
      </c>
      <c r="L32" s="17">
        <f>K32</f>
        <v>100</v>
      </c>
      <c r="M32" s="17"/>
      <c r="N32" s="16" t="s">
        <v>100</v>
      </c>
      <c r="O32" s="16" t="s">
        <v>100</v>
      </c>
      <c r="P32" s="19">
        <v>5000000</v>
      </c>
      <c r="Q32" s="19"/>
      <c r="R32" s="19">
        <v>5000000</v>
      </c>
      <c r="S32" s="19">
        <v>5000000</v>
      </c>
    </row>
    <row r="33" spans="1:19" ht="31.5" hidden="1" customHeight="1" x14ac:dyDescent="0.25">
      <c r="A33" s="121" t="s">
        <v>97</v>
      </c>
      <c r="B33" s="130" t="s">
        <v>37</v>
      </c>
      <c r="C33" s="132"/>
      <c r="D33" s="92"/>
      <c r="E33" s="16" t="s">
        <v>38</v>
      </c>
      <c r="F33" s="16"/>
      <c r="G33" s="88"/>
      <c r="H33" s="16"/>
      <c r="I33" s="16"/>
      <c r="J33" s="17"/>
      <c r="K33" s="16"/>
      <c r="L33" s="16"/>
      <c r="M33" s="88"/>
      <c r="N33" s="16"/>
      <c r="O33" s="16"/>
      <c r="P33" s="19"/>
      <c r="Q33" s="19" t="s">
        <v>38</v>
      </c>
      <c r="R33" s="19"/>
      <c r="S33" s="19"/>
    </row>
    <row r="34" spans="1:19" ht="18.75" hidden="1" customHeight="1" x14ac:dyDescent="0.25">
      <c r="A34" s="121"/>
      <c r="B34" s="121" t="s">
        <v>39</v>
      </c>
      <c r="C34" s="121"/>
      <c r="D34" s="88"/>
      <c r="E34" s="16"/>
      <c r="F34" s="16"/>
      <c r="G34" s="88"/>
      <c r="H34" s="16" t="s">
        <v>38</v>
      </c>
      <c r="I34" s="16"/>
      <c r="J34" s="17" t="s">
        <v>38</v>
      </c>
      <c r="K34" s="16"/>
      <c r="L34" s="16"/>
      <c r="M34" s="88"/>
      <c r="N34" s="16"/>
      <c r="O34" s="16"/>
      <c r="P34" s="19" t="s">
        <v>38</v>
      </c>
      <c r="Q34" s="19" t="s">
        <v>38</v>
      </c>
      <c r="R34" s="19" t="s">
        <v>38</v>
      </c>
      <c r="S34" s="19" t="s">
        <v>38</v>
      </c>
    </row>
    <row r="35" spans="1:19" ht="15" hidden="1" customHeight="1" x14ac:dyDescent="0.25">
      <c r="A35" s="121"/>
      <c r="B35" s="121"/>
      <c r="C35" s="121"/>
      <c r="D35" s="88"/>
      <c r="E35" s="16"/>
      <c r="F35" s="16"/>
      <c r="G35" s="88"/>
      <c r="H35" s="16"/>
      <c r="I35" s="16"/>
      <c r="J35" s="17"/>
      <c r="K35" s="16"/>
      <c r="L35" s="16"/>
      <c r="M35" s="88"/>
      <c r="N35" s="16"/>
      <c r="O35" s="16"/>
      <c r="P35" s="19"/>
      <c r="Q35" s="19"/>
      <c r="R35" s="19"/>
      <c r="S35" s="19"/>
    </row>
    <row r="36" spans="1:19" ht="37.5" customHeight="1" x14ac:dyDescent="0.25">
      <c r="A36" s="121" t="s">
        <v>134</v>
      </c>
      <c r="B36" s="130" t="s">
        <v>37</v>
      </c>
      <c r="C36" s="132"/>
      <c r="D36" s="92"/>
      <c r="E36" s="16" t="s">
        <v>38</v>
      </c>
      <c r="F36" s="16"/>
      <c r="G36" s="88"/>
      <c r="H36" s="16">
        <f>H38</f>
        <v>100</v>
      </c>
      <c r="I36" s="16">
        <f t="shared" ref="I36:L36" si="4">I38</f>
        <v>100</v>
      </c>
      <c r="J36" s="16">
        <f t="shared" si="4"/>
        <v>100</v>
      </c>
      <c r="K36" s="16">
        <f t="shared" si="4"/>
        <v>100</v>
      </c>
      <c r="L36" s="16">
        <f t="shared" si="4"/>
        <v>100</v>
      </c>
      <c r="M36" s="88" t="s">
        <v>38</v>
      </c>
      <c r="N36" s="16"/>
      <c r="O36" s="16"/>
      <c r="P36" s="19">
        <f>P38</f>
        <v>2500000</v>
      </c>
      <c r="Q36" s="19" t="s">
        <v>38</v>
      </c>
      <c r="R36" s="19">
        <f>R38</f>
        <v>2500000</v>
      </c>
      <c r="S36" s="19">
        <f>S38</f>
        <v>2500000</v>
      </c>
    </row>
    <row r="37" spans="1:19" ht="18" customHeight="1" x14ac:dyDescent="0.25">
      <c r="A37" s="121"/>
      <c r="B37" s="121" t="s">
        <v>39</v>
      </c>
      <c r="C37" s="121"/>
      <c r="D37" s="88"/>
      <c r="E37" s="16"/>
      <c r="F37" s="16"/>
      <c r="G37" s="88"/>
      <c r="H37" s="16" t="s">
        <v>38</v>
      </c>
      <c r="I37" s="16"/>
      <c r="J37" s="17" t="s">
        <v>38</v>
      </c>
      <c r="K37" s="16"/>
      <c r="L37" s="16"/>
      <c r="M37" s="88" t="s">
        <v>38</v>
      </c>
      <c r="N37" s="16"/>
      <c r="O37" s="16"/>
      <c r="P37" s="19" t="s">
        <v>38</v>
      </c>
      <c r="Q37" s="19" t="s">
        <v>38</v>
      </c>
      <c r="R37" s="19" t="s">
        <v>38</v>
      </c>
      <c r="S37" s="19" t="s">
        <v>38</v>
      </c>
    </row>
    <row r="38" spans="1:19" ht="99.95" customHeight="1" x14ac:dyDescent="0.25">
      <c r="A38" s="121"/>
      <c r="B38" s="121" t="s">
        <v>128</v>
      </c>
      <c r="C38" s="121"/>
      <c r="D38" s="88"/>
      <c r="E38" s="16" t="s">
        <v>129</v>
      </c>
      <c r="F38" s="16" t="s">
        <v>99</v>
      </c>
      <c r="G38" s="78">
        <v>744</v>
      </c>
      <c r="H38" s="16">
        <v>100</v>
      </c>
      <c r="I38" s="16">
        <f>H38</f>
        <v>100</v>
      </c>
      <c r="J38" s="17">
        <v>100</v>
      </c>
      <c r="K38" s="17">
        <f>J38</f>
        <v>100</v>
      </c>
      <c r="L38" s="17">
        <f>K38</f>
        <v>100</v>
      </c>
      <c r="M38" s="17"/>
      <c r="N38" s="16" t="s">
        <v>100</v>
      </c>
      <c r="O38" s="16" t="s">
        <v>100</v>
      </c>
      <c r="P38" s="19">
        <v>2500000</v>
      </c>
      <c r="Q38" s="19"/>
      <c r="R38" s="19">
        <v>2500000</v>
      </c>
      <c r="S38" s="19">
        <v>2500000</v>
      </c>
    </row>
    <row r="39" spans="1:19" hidden="1" x14ac:dyDescent="0.25">
      <c r="A39" s="121" t="s">
        <v>98</v>
      </c>
      <c r="B39" s="130" t="s">
        <v>37</v>
      </c>
      <c r="C39" s="132"/>
      <c r="D39" s="92"/>
      <c r="E39" s="16" t="s">
        <v>38</v>
      </c>
      <c r="F39" s="16"/>
      <c r="G39" s="88"/>
      <c r="H39" s="16"/>
      <c r="I39" s="16"/>
      <c r="J39" s="17"/>
      <c r="K39" s="16"/>
      <c r="L39" s="16"/>
      <c r="M39" s="88"/>
      <c r="N39" s="16"/>
      <c r="O39" s="16"/>
      <c r="P39" s="19"/>
      <c r="Q39" s="19" t="s">
        <v>38</v>
      </c>
      <c r="R39" s="19"/>
      <c r="S39" s="19"/>
    </row>
    <row r="40" spans="1:19" hidden="1" x14ac:dyDescent="0.25">
      <c r="A40" s="121"/>
      <c r="B40" s="121" t="s">
        <v>39</v>
      </c>
      <c r="C40" s="121"/>
      <c r="D40" s="88"/>
      <c r="E40" s="16"/>
      <c r="F40" s="16"/>
      <c r="G40" s="88"/>
      <c r="H40" s="16" t="s">
        <v>38</v>
      </c>
      <c r="I40" s="16"/>
      <c r="J40" s="17" t="s">
        <v>38</v>
      </c>
      <c r="K40" s="16"/>
      <c r="L40" s="16"/>
      <c r="M40" s="88"/>
      <c r="N40" s="16"/>
      <c r="O40" s="16"/>
      <c r="P40" s="19" t="s">
        <v>38</v>
      </c>
      <c r="Q40" s="19" t="s">
        <v>38</v>
      </c>
      <c r="R40" s="19" t="s">
        <v>38</v>
      </c>
      <c r="S40" s="19" t="s">
        <v>38</v>
      </c>
    </row>
    <row r="41" spans="1:19" ht="15" hidden="1" customHeight="1" x14ac:dyDescent="0.25">
      <c r="A41" s="121"/>
      <c r="B41" s="121"/>
      <c r="C41" s="121"/>
      <c r="D41" s="88"/>
      <c r="E41" s="16"/>
      <c r="F41" s="16"/>
      <c r="G41" s="88"/>
      <c r="H41" s="16"/>
      <c r="I41" s="16"/>
      <c r="J41" s="17"/>
      <c r="K41" s="16"/>
      <c r="L41" s="16"/>
      <c r="M41" s="88"/>
      <c r="N41" s="16"/>
      <c r="O41" s="16"/>
      <c r="P41" s="19"/>
      <c r="Q41" s="19"/>
      <c r="R41" s="19"/>
      <c r="S41" s="19"/>
    </row>
    <row r="42" spans="1:19" hidden="1" x14ac:dyDescent="0.25">
      <c r="A42" s="121" t="s">
        <v>101</v>
      </c>
      <c r="B42" s="130" t="s">
        <v>37</v>
      </c>
      <c r="C42" s="132"/>
      <c r="D42" s="92"/>
      <c r="E42" s="16" t="s">
        <v>38</v>
      </c>
      <c r="F42" s="16"/>
      <c r="G42" s="88"/>
      <c r="H42" s="16"/>
      <c r="I42" s="16"/>
      <c r="J42" s="17"/>
      <c r="K42" s="16"/>
      <c r="L42" s="16"/>
      <c r="M42" s="88"/>
      <c r="N42" s="16"/>
      <c r="O42" s="16"/>
      <c r="P42" s="19"/>
      <c r="Q42" s="19" t="s">
        <v>38</v>
      </c>
      <c r="R42" s="19"/>
      <c r="S42" s="19"/>
    </row>
    <row r="43" spans="1:19" hidden="1" x14ac:dyDescent="0.25">
      <c r="A43" s="121"/>
      <c r="B43" s="121" t="s">
        <v>39</v>
      </c>
      <c r="C43" s="121"/>
      <c r="D43" s="88"/>
      <c r="E43" s="16"/>
      <c r="F43" s="16"/>
      <c r="G43" s="88"/>
      <c r="H43" s="16" t="s">
        <v>38</v>
      </c>
      <c r="I43" s="16"/>
      <c r="J43" s="17" t="s">
        <v>38</v>
      </c>
      <c r="K43" s="16"/>
      <c r="L43" s="16"/>
      <c r="M43" s="88"/>
      <c r="N43" s="16"/>
      <c r="O43" s="16"/>
      <c r="P43" s="19" t="s">
        <v>38</v>
      </c>
      <c r="Q43" s="19" t="s">
        <v>38</v>
      </c>
      <c r="R43" s="19" t="s">
        <v>38</v>
      </c>
      <c r="S43" s="19" t="s">
        <v>38</v>
      </c>
    </row>
    <row r="44" spans="1:19" ht="15" hidden="1" customHeight="1" x14ac:dyDescent="0.25">
      <c r="A44" s="121"/>
      <c r="B44" s="121"/>
      <c r="C44" s="121"/>
      <c r="D44" s="88"/>
      <c r="E44" s="16"/>
      <c r="F44" s="16"/>
      <c r="G44" s="88"/>
      <c r="H44" s="16"/>
      <c r="I44" s="16"/>
      <c r="J44" s="17"/>
      <c r="K44" s="16"/>
      <c r="L44" s="16"/>
      <c r="M44" s="88"/>
      <c r="N44" s="16"/>
      <c r="O44" s="16"/>
      <c r="P44" s="19"/>
      <c r="Q44" s="19"/>
      <c r="R44" s="19"/>
      <c r="S44" s="19"/>
    </row>
    <row r="45" spans="1:19" hidden="1" x14ac:dyDescent="0.25">
      <c r="A45" s="121" t="s">
        <v>102</v>
      </c>
      <c r="B45" s="130" t="s">
        <v>37</v>
      </c>
      <c r="C45" s="132"/>
      <c r="D45" s="92"/>
      <c r="E45" s="16" t="s">
        <v>38</v>
      </c>
      <c r="F45" s="16"/>
      <c r="G45" s="88"/>
      <c r="H45" s="16"/>
      <c r="I45" s="16"/>
      <c r="J45" s="17"/>
      <c r="K45" s="16"/>
      <c r="L45" s="16"/>
      <c r="M45" s="88"/>
      <c r="N45" s="16"/>
      <c r="O45" s="16"/>
      <c r="P45" s="19"/>
      <c r="Q45" s="19" t="s">
        <v>38</v>
      </c>
      <c r="R45" s="19"/>
      <c r="S45" s="19"/>
    </row>
    <row r="46" spans="1:19" hidden="1" x14ac:dyDescent="0.25">
      <c r="A46" s="121"/>
      <c r="B46" s="121" t="s">
        <v>39</v>
      </c>
      <c r="C46" s="121"/>
      <c r="D46" s="88"/>
      <c r="E46" s="16"/>
      <c r="F46" s="16"/>
      <c r="G46" s="88"/>
      <c r="H46" s="16" t="s">
        <v>38</v>
      </c>
      <c r="I46" s="16"/>
      <c r="J46" s="17" t="s">
        <v>38</v>
      </c>
      <c r="K46" s="16"/>
      <c r="L46" s="16"/>
      <c r="M46" s="88"/>
      <c r="N46" s="16"/>
      <c r="O46" s="16"/>
      <c r="P46" s="19" t="s">
        <v>38</v>
      </c>
      <c r="Q46" s="19" t="s">
        <v>38</v>
      </c>
      <c r="R46" s="19" t="s">
        <v>38</v>
      </c>
      <c r="S46" s="19" t="s">
        <v>38</v>
      </c>
    </row>
    <row r="47" spans="1:19" ht="15" hidden="1" customHeight="1" x14ac:dyDescent="0.25">
      <c r="A47" s="121"/>
      <c r="B47" s="121"/>
      <c r="C47" s="121"/>
      <c r="D47" s="88"/>
      <c r="E47" s="16"/>
      <c r="F47" s="16"/>
      <c r="G47" s="88"/>
      <c r="H47" s="16"/>
      <c r="I47" s="16"/>
      <c r="J47" s="17"/>
      <c r="K47" s="16"/>
      <c r="L47" s="16"/>
      <c r="M47" s="88"/>
      <c r="N47" s="16"/>
      <c r="O47" s="16"/>
      <c r="P47" s="19"/>
      <c r="Q47" s="19"/>
      <c r="R47" s="19"/>
      <c r="S47" s="19"/>
    </row>
    <row r="48" spans="1:19" ht="15" hidden="1" customHeight="1" x14ac:dyDescent="0.25">
      <c r="A48" s="121" t="s">
        <v>103</v>
      </c>
      <c r="B48" s="130" t="s">
        <v>37</v>
      </c>
      <c r="C48" s="132"/>
      <c r="D48" s="92"/>
      <c r="E48" s="16" t="s">
        <v>38</v>
      </c>
      <c r="F48" s="16"/>
      <c r="G48" s="88"/>
      <c r="H48" s="16"/>
      <c r="I48" s="16"/>
      <c r="J48" s="17"/>
      <c r="K48" s="16"/>
      <c r="L48" s="16"/>
      <c r="M48" s="88"/>
      <c r="N48" s="16"/>
      <c r="O48" s="16"/>
      <c r="P48" s="19"/>
      <c r="Q48" s="19" t="s">
        <v>38</v>
      </c>
      <c r="R48" s="19"/>
      <c r="S48" s="19"/>
    </row>
    <row r="49" spans="1:19" hidden="1" x14ac:dyDescent="0.25">
      <c r="A49" s="121"/>
      <c r="B49" s="121" t="s">
        <v>39</v>
      </c>
      <c r="C49" s="121"/>
      <c r="D49" s="88"/>
      <c r="E49" s="16"/>
      <c r="F49" s="16"/>
      <c r="G49" s="88"/>
      <c r="H49" s="16" t="s">
        <v>38</v>
      </c>
      <c r="I49" s="16"/>
      <c r="J49" s="17" t="s">
        <v>38</v>
      </c>
      <c r="K49" s="16"/>
      <c r="L49" s="16"/>
      <c r="M49" s="88"/>
      <c r="N49" s="16"/>
      <c r="O49" s="16"/>
      <c r="P49" s="19" t="s">
        <v>38</v>
      </c>
      <c r="Q49" s="19" t="s">
        <v>38</v>
      </c>
      <c r="R49" s="19" t="s">
        <v>38</v>
      </c>
      <c r="S49" s="19" t="s">
        <v>38</v>
      </c>
    </row>
    <row r="50" spans="1:19" ht="15" hidden="1" customHeight="1" x14ac:dyDescent="0.25">
      <c r="A50" s="121"/>
      <c r="B50" s="121"/>
      <c r="C50" s="121"/>
      <c r="D50" s="88"/>
      <c r="E50" s="16"/>
      <c r="F50" s="16"/>
      <c r="G50" s="88"/>
      <c r="H50" s="16"/>
      <c r="I50" s="16"/>
      <c r="J50" s="17"/>
      <c r="K50" s="16"/>
      <c r="L50" s="16"/>
      <c r="M50" s="88"/>
      <c r="N50" s="16"/>
      <c r="O50" s="16"/>
      <c r="P50" s="19"/>
      <c r="Q50" s="19"/>
      <c r="R50" s="19"/>
      <c r="S50" s="19"/>
    </row>
    <row r="51" spans="1:19" hidden="1" x14ac:dyDescent="0.25">
      <c r="A51" s="41"/>
    </row>
    <row r="52" spans="1:19" hidden="1" x14ac:dyDescent="0.25">
      <c r="A52" s="41" t="s">
        <v>90</v>
      </c>
      <c r="H52" s="161" t="s">
        <v>91</v>
      </c>
      <c r="I52" s="161"/>
    </row>
    <row r="53" spans="1:19" hidden="1" x14ac:dyDescent="0.25">
      <c r="A53" s="41" t="s">
        <v>89</v>
      </c>
    </row>
    <row r="54" spans="1:19" hidden="1" x14ac:dyDescent="0.25">
      <c r="A54" s="27" t="s">
        <v>194</v>
      </c>
    </row>
    <row r="55" spans="1:19" hidden="1" x14ac:dyDescent="0.25">
      <c r="A55" s="41"/>
    </row>
    <row r="56" spans="1:19" hidden="1" x14ac:dyDescent="0.25">
      <c r="A56" s="41" t="s">
        <v>20</v>
      </c>
    </row>
    <row r="57" spans="1:19" hidden="1" x14ac:dyDescent="0.25"/>
    <row r="58" spans="1:19" ht="18" hidden="1" x14ac:dyDescent="0.25">
      <c r="A58" s="162" t="s">
        <v>40</v>
      </c>
      <c r="B58" s="162"/>
      <c r="C58" s="162"/>
      <c r="D58" s="162"/>
      <c r="E58" s="162"/>
      <c r="F58" s="162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</row>
    <row r="59" spans="1:19" ht="6" hidden="1" customHeight="1" x14ac:dyDescent="0.25"/>
    <row r="60" spans="1:19" hidden="1" x14ac:dyDescent="0.25">
      <c r="A60" s="160" t="s">
        <v>41</v>
      </c>
      <c r="B60" s="160"/>
      <c r="C60" s="160"/>
      <c r="D60" s="160"/>
      <c r="E60" s="160"/>
      <c r="F60" s="160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</row>
    <row r="61" spans="1:19" hidden="1" x14ac:dyDescent="0.25">
      <c r="A61" s="160" t="s">
        <v>42</v>
      </c>
      <c r="B61" s="160"/>
      <c r="C61" s="160"/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</row>
    <row r="62" spans="1:19" ht="15.75" hidden="1" customHeight="1" x14ac:dyDescent="0.25">
      <c r="A62" s="160" t="s">
        <v>43</v>
      </c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</row>
    <row r="63" spans="1:19" ht="15" hidden="1" customHeight="1" x14ac:dyDescent="0.25">
      <c r="A63" s="160" t="s">
        <v>67</v>
      </c>
      <c r="B63" s="160"/>
      <c r="C63" s="160"/>
      <c r="D63" s="160"/>
      <c r="E63" s="160"/>
      <c r="F63" s="160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</row>
  </sheetData>
  <mergeCells count="84">
    <mergeCell ref="M5:M6"/>
    <mergeCell ref="A1:S1"/>
    <mergeCell ref="A2:S2"/>
    <mergeCell ref="A4:B6"/>
    <mergeCell ref="C4:C6"/>
    <mergeCell ref="E4:E6"/>
    <mergeCell ref="N4:O4"/>
    <mergeCell ref="P4:Q4"/>
    <mergeCell ref="R4:S4"/>
    <mergeCell ref="Q5:Q6"/>
    <mergeCell ref="R5:R6"/>
    <mergeCell ref="S5:S6"/>
    <mergeCell ref="J5:K5"/>
    <mergeCell ref="L5:L6"/>
    <mergeCell ref="N5:N6"/>
    <mergeCell ref="O5:O6"/>
    <mergeCell ref="P5:P6"/>
    <mergeCell ref="A12:A14"/>
    <mergeCell ref="B12:C12"/>
    <mergeCell ref="B13:C13"/>
    <mergeCell ref="B14:C14"/>
    <mergeCell ref="A9:A11"/>
    <mergeCell ref="B9:C9"/>
    <mergeCell ref="B10:C10"/>
    <mergeCell ref="B11:C11"/>
    <mergeCell ref="H5:I5"/>
    <mergeCell ref="A7:B7"/>
    <mergeCell ref="A8:C8"/>
    <mergeCell ref="D4:D6"/>
    <mergeCell ref="F4:G5"/>
    <mergeCell ref="H4:M4"/>
    <mergeCell ref="A15:A17"/>
    <mergeCell ref="B15:C15"/>
    <mergeCell ref="B16:C16"/>
    <mergeCell ref="B17:C17"/>
    <mergeCell ref="A18:A20"/>
    <mergeCell ref="B18:C18"/>
    <mergeCell ref="B19:C19"/>
    <mergeCell ref="B20:C20"/>
    <mergeCell ref="A21:A23"/>
    <mergeCell ref="B21:C21"/>
    <mergeCell ref="B22:C22"/>
    <mergeCell ref="A24:A26"/>
    <mergeCell ref="B24:C24"/>
    <mergeCell ref="B25:C25"/>
    <mergeCell ref="B26:C26"/>
    <mergeCell ref="A27:A29"/>
    <mergeCell ref="B27:C27"/>
    <mergeCell ref="B28:C28"/>
    <mergeCell ref="B29:C29"/>
    <mergeCell ref="A30:A32"/>
    <mergeCell ref="B30:C30"/>
    <mergeCell ref="B31:C31"/>
    <mergeCell ref="B32:C32"/>
    <mergeCell ref="A33:A35"/>
    <mergeCell ref="B33:C33"/>
    <mergeCell ref="B34:C34"/>
    <mergeCell ref="B35:C35"/>
    <mergeCell ref="A36:A38"/>
    <mergeCell ref="B36:C36"/>
    <mergeCell ref="B37:C37"/>
    <mergeCell ref="B38:C38"/>
    <mergeCell ref="A39:A41"/>
    <mergeCell ref="B39:C39"/>
    <mergeCell ref="B40:C40"/>
    <mergeCell ref="B41:C41"/>
    <mergeCell ref="A42:A44"/>
    <mergeCell ref="B42:C42"/>
    <mergeCell ref="B43:C43"/>
    <mergeCell ref="B44:C44"/>
    <mergeCell ref="A45:A47"/>
    <mergeCell ref="B45:C45"/>
    <mergeCell ref="B46:C46"/>
    <mergeCell ref="B47:C47"/>
    <mergeCell ref="A60:S60"/>
    <mergeCell ref="A61:S61"/>
    <mergeCell ref="A62:S62"/>
    <mergeCell ref="A63:S63"/>
    <mergeCell ref="A48:A50"/>
    <mergeCell ref="B48:C48"/>
    <mergeCell ref="B49:C49"/>
    <mergeCell ref="B50:C50"/>
    <mergeCell ref="H52:I52"/>
    <mergeCell ref="A58:S58"/>
  </mergeCells>
  <pageMargins left="0.16" right="0.17" top="0.36" bottom="0.37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3070 р.1</vt:lpstr>
      <vt:lpstr>3070 р.2</vt:lpstr>
      <vt:lpstr>проезд в отпуск р.1 </vt:lpstr>
      <vt:lpstr>проезд в отпуск р.2</vt:lpstr>
      <vt:lpstr>Б1020 р.1 </vt:lpstr>
      <vt:lpstr>Б1020 р.2</vt:lpstr>
      <vt:lpstr> Б1100 р.1</vt:lpstr>
      <vt:lpstr>Б1100 р.2</vt:lpstr>
      <vt:lpstr>Б1200 р.1</vt:lpstr>
      <vt:lpstr>Б1200 р.2</vt:lpstr>
      <vt:lpstr>Б1220 р.1</vt:lpstr>
      <vt:lpstr>Б1220 р.2</vt:lpstr>
      <vt:lpstr>1240 р.1</vt:lpstr>
      <vt:lpstr>1240 р.2</vt:lpstr>
      <vt:lpstr>1260 р.1</vt:lpstr>
      <vt:lpstr>1260 р.2</vt:lpstr>
      <vt:lpstr>1300 р.1</vt:lpstr>
      <vt:lpstr>1300 р.2</vt:lpstr>
      <vt:lpstr>Б1700 р.1</vt:lpstr>
      <vt:lpstr>Б1700 р.2</vt:lpstr>
      <vt:lpstr>Б1910 р.1</vt:lpstr>
      <vt:lpstr>Б1910 р.2</vt:lpstr>
      <vt:lpstr>Б2900 р.1</vt:lpstr>
      <vt:lpstr>Б2900 р.2</vt:lpstr>
      <vt:lpstr>S7530 р.1</vt:lpstr>
      <vt:lpstr>S7530 р.2 </vt:lpstr>
      <vt:lpstr>S0950 р.1</vt:lpstr>
      <vt:lpstr>S0950 р.2</vt:lpstr>
      <vt:lpstr>Аркт. школа р.1 (грант)</vt:lpstr>
      <vt:lpstr>Аркт.школа р.2 (грант)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SilaevaOV</dc:creator>
  <cp:lastModifiedBy>КорытинаМС</cp:lastModifiedBy>
  <cp:lastPrinted>2026-01-19T07:05:59Z</cp:lastPrinted>
  <dcterms:created xsi:type="dcterms:W3CDTF">2025-01-17T13:23:05Z</dcterms:created>
  <dcterms:modified xsi:type="dcterms:W3CDTF">2026-03-02T11:38:06Z</dcterms:modified>
</cp:coreProperties>
</file>