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2. капстрой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40" i="1" l="1"/>
  <c r="F39" i="1"/>
  <c r="F38" i="1" s="1"/>
  <c r="E39" i="1"/>
  <c r="E38" i="1" s="1"/>
  <c r="D39" i="1"/>
  <c r="D38" i="1" s="1"/>
  <c r="D37" i="1"/>
  <c r="D36" i="1" s="1"/>
  <c r="D35" i="1" s="1"/>
  <c r="F36" i="1"/>
  <c r="E36" i="1"/>
  <c r="F35" i="1"/>
  <c r="E35" i="1"/>
  <c r="E34" i="1"/>
  <c r="E33" i="1" s="1"/>
  <c r="E32" i="1" s="1"/>
  <c r="D34" i="1"/>
  <c r="D33" i="1" s="1"/>
  <c r="D32" i="1" s="1"/>
  <c r="F33" i="1"/>
  <c r="F32" i="1"/>
  <c r="F31" i="1"/>
  <c r="F30" i="1" s="1"/>
  <c r="F29" i="1" s="1"/>
  <c r="D31" i="1"/>
  <c r="D30" i="1" s="1"/>
  <c r="D29" i="1" s="1"/>
  <c r="E30" i="1"/>
  <c r="E29" i="1"/>
  <c r="F26" i="1"/>
  <c r="F25" i="1" s="1"/>
  <c r="E26" i="1"/>
  <c r="E25" i="1" s="1"/>
  <c r="D26" i="1"/>
  <c r="D25" i="1"/>
  <c r="D24" i="1"/>
  <c r="F22" i="1"/>
  <c r="E22" i="1"/>
  <c r="E21" i="1" s="1"/>
  <c r="D22" i="1"/>
  <c r="D21" i="1" s="1"/>
  <c r="F21" i="1"/>
  <c r="E20" i="1"/>
  <c r="E18" i="1" s="1"/>
  <c r="E17" i="1" s="1"/>
  <c r="D19" i="1"/>
  <c r="F18" i="1"/>
  <c r="D18" i="1"/>
  <c r="D17" i="1" s="1"/>
  <c r="F17" i="1"/>
  <c r="F16" i="1"/>
  <c r="D16" i="1"/>
  <c r="F15" i="1"/>
  <c r="E14" i="1"/>
  <c r="D14" i="1"/>
  <c r="D13" i="1"/>
  <c r="F14" i="1" l="1"/>
  <c r="F41" i="1" s="1"/>
  <c r="E41" i="1"/>
  <c r="D41" i="1"/>
  <c r="F13" i="1"/>
  <c r="E13" i="1"/>
</calcChain>
</file>

<file path=xl/sharedStrings.xml><?xml version="1.0" encoding="utf-8"?>
<sst xmlns="http://schemas.openxmlformats.org/spreadsheetml/2006/main" count="44" uniqueCount="27">
  <si>
    <t>от _____________ № _______</t>
  </si>
  <si>
    <t>"Приложение № 12</t>
  </si>
  <si>
    <t>к Решению Совета депутатов ЗАТО г. Североморск</t>
  </si>
  <si>
    <t>от 25.12.2018 № 453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</si>
  <si>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2019 год и плановый период 2020 и  2021 годов</t>
  </si>
  <si>
    <t>рублей</t>
  </si>
  <si>
    <t>Наименование</t>
  </si>
  <si>
    <t>Код ведомства</t>
  </si>
  <si>
    <t xml:space="preserve">Сумма </t>
  </si>
  <si>
    <t>2019 год</t>
  </si>
  <si>
    <t>2020 год</t>
  </si>
  <si>
    <t>2021 год</t>
  </si>
  <si>
    <t xml:space="preserve">Детский сад  в ЗАТО г. Североморск 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</si>
  <si>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</si>
  <si>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</si>
  <si>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</si>
  <si>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Общеобразовательная средняя школа на 1200 мест в ЗАТО г. Североморск Мурманской области</t>
  </si>
  <si>
    <t>Детский сад  в ЗАТО г. Североморск (ПСД)</t>
  </si>
  <si>
    <t xml:space="preserve">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</si>
  <si>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 xml:space="preserve">Расширение кладбища </t>
  </si>
  <si>
    <t>за счет собственных средств</t>
  </si>
  <si>
    <t xml:space="preserve">Строительство кладбища </t>
  </si>
  <si>
    <t>Строительство котельной установки для нужд отопления и горячего водоснабжения (ПСД)</t>
  </si>
  <si>
    <t>Реконструкция трапов, лестниц, расположенных в пгт.Сафоново (ПСД)</t>
  </si>
  <si>
    <t>ВСЕГО</t>
  </si>
  <si>
    <t>Приложение № 13</t>
  </si>
  <si>
    <t>__________________________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</si>
</sst>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5" fontId="1" fillId="0" borderId="0" applyFont="0" applyFill="0" applyBorder="0" applyAlignment="0" applyProtection="0"/>
    <xf numFmtId="4" fontId="7" fillId="2" borderId="5">
      <alignment horizontal="right" vertical="top" shrinkToFit="1"/>
    </xf>
    <xf numFmtId="4" fontId="7" fillId="3" borderId="6">
      <alignment horizontal="right" vertical="top" shrinkToFit="1"/>
    </xf>
    <xf numFmtId="4" fontId="7" fillId="4" borderId="6">
      <alignment horizontal="right" vertical="top" shrinkToFit="1"/>
    </xf>
    <xf numFmtId="49" fontId="8" fillId="0" borderId="5">
      <alignment horizontal="center" vertical="top" shrinkToFit="1"/>
    </xf>
    <xf numFmtId="0" fontId="9" fillId="0" borderId="5">
      <alignment vertical="top" wrapText="1"/>
    </xf>
    <xf numFmtId="49" fontId="8" fillId="0" borderId="5">
      <alignment horizontal="center" vertical="top" shrinkToFit="1"/>
    </xf>
    <xf numFmtId="4" fontId="7" fillId="3" borderId="5">
      <alignment horizontal="right" vertical="top" shrinkToFit="1"/>
    </xf>
    <xf numFmtId="4" fontId="9" fillId="3" borderId="6">
      <alignment horizontal="right" vertical="top" shrinkToFit="1"/>
    </xf>
    <xf numFmtId="0" fontId="10" fillId="0" borderId="5">
      <alignment horizontal="left" vertical="top" wrapText="1"/>
    </xf>
    <xf numFmtId="0" fontId="9" fillId="0" borderId="5">
      <alignment vertical="top" wrapText="1"/>
    </xf>
    <xf numFmtId="4" fontId="7" fillId="4" borderId="5">
      <alignment horizontal="right" vertical="top" shrinkToFit="1"/>
    </xf>
    <xf numFmtId="49" fontId="11" fillId="0" borderId="7">
      <alignment horizontal="center"/>
    </xf>
    <xf numFmtId="4" fontId="7" fillId="4" borderId="5">
      <alignment horizontal="right" vertical="top" shrinkToFit="1"/>
    </xf>
    <xf numFmtId="0" fontId="12" fillId="0" borderId="0"/>
    <xf numFmtId="0" fontId="12" fillId="5" borderId="0"/>
    <xf numFmtId="0" fontId="3" fillId="0" borderId="0">
      <alignment vertical="top" wrapText="1"/>
    </xf>
    <xf numFmtId="0" fontId="3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/>
    <xf numFmtId="164" fontId="4" fillId="0" borderId="0" xfId="0" applyNumberFormat="1" applyFont="1" applyBorder="1" applyAlignment="1">
      <alignment wrapText="1"/>
    </xf>
    <xf numFmtId="164" fontId="4" fillId="0" borderId="0" xfId="0" applyNumberFormat="1" applyFont="1" applyBorder="1" applyAlignment="1">
      <alignment horizontal="right" wrapText="1"/>
    </xf>
    <xf numFmtId="0" fontId="4" fillId="0" borderId="0" xfId="0" applyFont="1"/>
    <xf numFmtId="164" fontId="4" fillId="0" borderId="0" xfId="0" applyNumberFormat="1" applyFont="1" applyFill="1" applyBorder="1" applyAlignment="1">
      <alignment horizontal="right" wrapText="1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/>
    </xf>
    <xf numFmtId="165" fontId="0" fillId="0" borderId="0" xfId="0" applyNumberFormat="1" applyFill="1"/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2" xfId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4" xfId="0" applyFont="1" applyFill="1" applyBorder="1"/>
    <xf numFmtId="0" fontId="6" fillId="0" borderId="0" xfId="0" applyFont="1" applyFill="1"/>
    <xf numFmtId="4" fontId="7" fillId="0" borderId="0" xfId="2" applyNumberFormat="1" applyFill="1" applyBorder="1" applyProtection="1">
      <alignment horizontal="right" vertical="top" shrinkToFit="1"/>
    </xf>
    <xf numFmtId="165" fontId="2" fillId="0" borderId="0" xfId="0" applyNumberFormat="1" applyFont="1" applyFill="1"/>
    <xf numFmtId="43" fontId="2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164" fontId="4" fillId="0" borderId="0" xfId="0" applyNumberFormat="1" applyFont="1" applyBorder="1" applyAlignment="1">
      <alignment horizontal="right" wrapText="1"/>
    </xf>
  </cellXfs>
  <cellStyles count="21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8/&#1055;&#1088;&#1080;&#1083;&#1086;&#1078;&#1077;&#1085;&#1080;&#1103;%20&#1082;%20&#1056;&#1077;&#1096;&#1077;&#1085;&#1080;&#1102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63">
          <cell r="J563">
            <v>16329745</v>
          </cell>
        </row>
        <row r="564">
          <cell r="J564">
            <v>0</v>
          </cell>
        </row>
      </sheetData>
      <sheetData sheetId="11">
        <row r="450">
          <cell r="F450">
            <v>10300000</v>
          </cell>
        </row>
      </sheetData>
      <sheetData sheetId="12">
        <row r="1231">
          <cell r="K1231">
            <v>31391293.77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topLeftCell="A13" workbookViewId="0">
      <selection activeCell="B44" sqref="B44"/>
    </sheetView>
  </sheetViews>
  <sheetFormatPr defaultRowHeight="15" x14ac:dyDescent="0.25"/>
  <cols>
    <col min="1" max="1" width="9.140625" style="6"/>
    <col min="2" max="2" width="65.5703125" style="6" customWidth="1"/>
    <col min="3" max="3" width="10" style="6" customWidth="1"/>
    <col min="4" max="4" width="15.5703125" style="6" customWidth="1"/>
    <col min="5" max="5" width="18" style="6" customWidth="1"/>
    <col min="6" max="6" width="16.7109375" style="6" customWidth="1"/>
    <col min="7" max="7" width="9.140625" style="1"/>
    <col min="8" max="8" width="27.140625" style="1" customWidth="1"/>
    <col min="9" max="16384" width="9.140625" style="1"/>
  </cols>
  <sheetData>
    <row r="1" spans="1:10" x14ac:dyDescent="0.25">
      <c r="A1" s="28" t="s">
        <v>25</v>
      </c>
      <c r="B1" s="28"/>
      <c r="C1" s="28"/>
      <c r="D1" s="28"/>
      <c r="E1" s="28"/>
      <c r="F1" s="28"/>
    </row>
    <row r="2" spans="1:10" ht="12" customHeight="1" x14ac:dyDescent="0.25">
      <c r="A2" s="29" t="s">
        <v>2</v>
      </c>
      <c r="B2" s="29"/>
      <c r="C2" s="29"/>
      <c r="D2" s="29"/>
      <c r="E2" s="29"/>
      <c r="F2" s="29"/>
    </row>
    <row r="3" spans="1:10" x14ac:dyDescent="0.25">
      <c r="A3" s="28" t="s">
        <v>0</v>
      </c>
      <c r="B3" s="28"/>
      <c r="C3" s="28"/>
      <c r="D3" s="28"/>
      <c r="E3" s="28"/>
      <c r="F3" s="28"/>
    </row>
    <row r="4" spans="1:10" s="4" customFormat="1" ht="15" customHeight="1" x14ac:dyDescent="0.2">
      <c r="A4" s="30" t="s">
        <v>1</v>
      </c>
      <c r="B4" s="30"/>
      <c r="C4" s="30"/>
      <c r="D4" s="30"/>
      <c r="E4" s="30"/>
      <c r="F4" s="30"/>
      <c r="G4" s="2"/>
      <c r="H4" s="2"/>
      <c r="I4" s="2"/>
      <c r="J4" s="3"/>
    </row>
    <row r="5" spans="1:10" s="4" customFormat="1" ht="15" customHeight="1" x14ac:dyDescent="0.2">
      <c r="A5" s="30" t="s">
        <v>2</v>
      </c>
      <c r="B5" s="30"/>
      <c r="C5" s="30"/>
      <c r="D5" s="30"/>
      <c r="E5" s="30"/>
      <c r="F5" s="30"/>
      <c r="G5" s="2"/>
      <c r="H5" s="2"/>
      <c r="I5" s="2"/>
      <c r="J5" s="3"/>
    </row>
    <row r="6" spans="1:10" s="4" customFormat="1" ht="15" customHeight="1" x14ac:dyDescent="0.2">
      <c r="A6" s="30" t="s">
        <v>3</v>
      </c>
      <c r="B6" s="30"/>
      <c r="C6" s="30"/>
      <c r="D6" s="30"/>
      <c r="E6" s="30"/>
      <c r="F6" s="30"/>
      <c r="G6" s="2"/>
      <c r="H6" s="2"/>
      <c r="I6" s="2"/>
      <c r="J6" s="3"/>
    </row>
    <row r="7" spans="1:10" x14ac:dyDescent="0.25">
      <c r="A7" s="5"/>
      <c r="B7" s="5"/>
      <c r="C7" s="5"/>
      <c r="D7" s="5"/>
    </row>
    <row r="8" spans="1:10" ht="87.75" customHeight="1" x14ac:dyDescent="0.25">
      <c r="B8" s="22" t="s">
        <v>4</v>
      </c>
      <c r="C8" s="22"/>
      <c r="D8" s="22"/>
      <c r="E8" s="22"/>
      <c r="F8" s="22"/>
    </row>
    <row r="10" spans="1:10" x14ac:dyDescent="0.25">
      <c r="F10" s="6" t="s">
        <v>5</v>
      </c>
    </row>
    <row r="11" spans="1:10" x14ac:dyDescent="0.25">
      <c r="B11" s="23" t="s">
        <v>6</v>
      </c>
      <c r="C11" s="25" t="s">
        <v>7</v>
      </c>
      <c r="D11" s="27" t="s">
        <v>8</v>
      </c>
      <c r="E11" s="27"/>
      <c r="F11" s="27"/>
    </row>
    <row r="12" spans="1:10" ht="27" customHeight="1" x14ac:dyDescent="0.25">
      <c r="B12" s="24"/>
      <c r="C12" s="26"/>
      <c r="D12" s="7" t="s">
        <v>9</v>
      </c>
      <c r="E12" s="7" t="s">
        <v>10</v>
      </c>
      <c r="F12" s="7" t="s">
        <v>11</v>
      </c>
      <c r="H12" s="8"/>
    </row>
    <row r="13" spans="1:10" x14ac:dyDescent="0.25">
      <c r="B13" s="9" t="s">
        <v>12</v>
      </c>
      <c r="C13" s="10"/>
      <c r="D13" s="11">
        <f>SUM(D14:D14)</f>
        <v>103124516.17</v>
      </c>
      <c r="E13" s="11">
        <f>SUM(E14:E14)</f>
        <v>0</v>
      </c>
      <c r="F13" s="11">
        <f>SUM(F14:F14)</f>
        <v>0</v>
      </c>
    </row>
    <row r="14" spans="1:10" ht="25.5" x14ac:dyDescent="0.25">
      <c r="B14" s="9" t="s">
        <v>13</v>
      </c>
      <c r="C14" s="10">
        <v>731</v>
      </c>
      <c r="D14" s="11">
        <f>SUM(D15:D16)</f>
        <v>103124516.17</v>
      </c>
      <c r="E14" s="11">
        <f>SUM(E15:E16)</f>
        <v>0</v>
      </c>
      <c r="F14" s="11">
        <f>SUM(F15:F16)</f>
        <v>0</v>
      </c>
    </row>
    <row r="15" spans="1:10" x14ac:dyDescent="0.25">
      <c r="B15" s="9" t="s">
        <v>14</v>
      </c>
      <c r="C15" s="10"/>
      <c r="D15" s="11">
        <v>73362400</v>
      </c>
      <c r="E15" s="11"/>
      <c r="F15" s="11">
        <f>'[1]9.1 ведомства'!I1002</f>
        <v>0</v>
      </c>
    </row>
    <row r="16" spans="1:10" x14ac:dyDescent="0.25">
      <c r="B16" s="12" t="s">
        <v>15</v>
      </c>
      <c r="C16" s="10"/>
      <c r="D16" s="11">
        <f>39275991.04-9513956.37+81.5</f>
        <v>29762116.170000002</v>
      </c>
      <c r="E16" s="11"/>
      <c r="F16" s="11">
        <f>'[1]9.1 ведомства'!I1009</f>
        <v>0</v>
      </c>
    </row>
    <row r="17" spans="2:6" ht="25.5" x14ac:dyDescent="0.25">
      <c r="B17" s="9" t="s">
        <v>16</v>
      </c>
      <c r="C17" s="10"/>
      <c r="D17" s="11">
        <f>D18</f>
        <v>390030623.73000002</v>
      </c>
      <c r="E17" s="11">
        <f>E18</f>
        <v>777625786.26999998</v>
      </c>
      <c r="F17" s="11">
        <f>F18</f>
        <v>0</v>
      </c>
    </row>
    <row r="18" spans="2:6" ht="25.5" x14ac:dyDescent="0.25">
      <c r="B18" s="9" t="s">
        <v>13</v>
      </c>
      <c r="C18" s="10">
        <v>731</v>
      </c>
      <c r="D18" s="11">
        <f>SUM(D19:D20)</f>
        <v>390030623.73000002</v>
      </c>
      <c r="E18" s="11">
        <f>SUM(E19:E20)</f>
        <v>777625786.26999998</v>
      </c>
      <c r="F18" s="11">
        <f>SUM(F19:F20)</f>
        <v>0</v>
      </c>
    </row>
    <row r="19" spans="2:6" x14ac:dyDescent="0.25">
      <c r="B19" s="9" t="s">
        <v>14</v>
      </c>
      <c r="C19" s="10"/>
      <c r="D19" s="11">
        <f>73552500+269650100</f>
        <v>343202600</v>
      </c>
      <c r="E19" s="11">
        <v>591265800</v>
      </c>
      <c r="F19" s="11"/>
    </row>
    <row r="20" spans="2:6" x14ac:dyDescent="0.25">
      <c r="B20" s="12" t="s">
        <v>15</v>
      </c>
      <c r="C20" s="10"/>
      <c r="D20" s="11">
        <v>46828023.729999997</v>
      </c>
      <c r="E20" s="11">
        <f>89486710.64+96873275.63</f>
        <v>186359986.26999998</v>
      </c>
      <c r="F20" s="11"/>
    </row>
    <row r="21" spans="2:6" x14ac:dyDescent="0.25">
      <c r="B21" s="9" t="s">
        <v>17</v>
      </c>
      <c r="C21" s="13"/>
      <c r="D21" s="14">
        <f>D22</f>
        <v>5500000.0000000019</v>
      </c>
      <c r="E21" s="14">
        <f>E22</f>
        <v>143563700</v>
      </c>
      <c r="F21" s="14">
        <f>F22</f>
        <v>146292300</v>
      </c>
    </row>
    <row r="22" spans="2:6" ht="25.5" x14ac:dyDescent="0.25">
      <c r="B22" s="9" t="s">
        <v>13</v>
      </c>
      <c r="C22" s="13">
        <v>731</v>
      </c>
      <c r="D22" s="14">
        <f>SUM(D23:D24)</f>
        <v>5500000.0000000019</v>
      </c>
      <c r="E22" s="14">
        <f>SUM(E23:E24)</f>
        <v>143563700</v>
      </c>
      <c r="F22" s="14">
        <f>SUM(F23:F24)</f>
        <v>146292300</v>
      </c>
    </row>
    <row r="23" spans="2:6" x14ac:dyDescent="0.25">
      <c r="B23" s="9" t="s">
        <v>14</v>
      </c>
      <c r="C23" s="13"/>
      <c r="D23" s="14">
        <v>0</v>
      </c>
      <c r="E23" s="14">
        <v>112753100</v>
      </c>
      <c r="F23" s="14">
        <v>112477800</v>
      </c>
    </row>
    <row r="24" spans="2:6" x14ac:dyDescent="0.25">
      <c r="B24" s="12" t="s">
        <v>15</v>
      </c>
      <c r="C24" s="13"/>
      <c r="D24" s="14">
        <f>12000000+4713956.37+28043.63-11242000</f>
        <v>5500000.0000000019</v>
      </c>
      <c r="E24" s="14">
        <v>30810600</v>
      </c>
      <c r="F24" s="14">
        <v>33814500</v>
      </c>
    </row>
    <row r="25" spans="2:6" ht="38.25" x14ac:dyDescent="0.25">
      <c r="B25" s="12" t="s">
        <v>18</v>
      </c>
      <c r="C25" s="13"/>
      <c r="D25" s="14">
        <f>D26</f>
        <v>16766990</v>
      </c>
      <c r="E25" s="14">
        <f t="shared" ref="E25:F25" si="0">E26</f>
        <v>0</v>
      </c>
      <c r="F25" s="14">
        <f t="shared" si="0"/>
        <v>0</v>
      </c>
    </row>
    <row r="26" spans="2:6" ht="25.5" x14ac:dyDescent="0.25">
      <c r="B26" s="9" t="s">
        <v>13</v>
      </c>
      <c r="C26" s="13">
        <v>731</v>
      </c>
      <c r="D26" s="14">
        <f>D27+D28</f>
        <v>16766990</v>
      </c>
      <c r="E26" s="14">
        <f t="shared" ref="E26:F26" si="1">E27+E28</f>
        <v>0</v>
      </c>
      <c r="F26" s="14">
        <f t="shared" si="1"/>
        <v>0</v>
      </c>
    </row>
    <row r="27" spans="2:6" x14ac:dyDescent="0.25">
      <c r="B27" s="9" t="s">
        <v>14</v>
      </c>
      <c r="C27" s="13"/>
      <c r="D27" s="14">
        <v>15928640.5</v>
      </c>
      <c r="E27" s="14"/>
      <c r="F27" s="14"/>
    </row>
    <row r="28" spans="2:6" x14ac:dyDescent="0.25">
      <c r="B28" s="12" t="s">
        <v>15</v>
      </c>
      <c r="C28" s="13"/>
      <c r="D28" s="14">
        <v>838349.5</v>
      </c>
      <c r="E28" s="14"/>
      <c r="F28" s="14"/>
    </row>
    <row r="29" spans="2:6" x14ac:dyDescent="0.25">
      <c r="B29" s="12" t="s">
        <v>19</v>
      </c>
      <c r="C29" s="13"/>
      <c r="D29" s="14">
        <f t="shared" ref="D29:F39" si="2">D30</f>
        <v>16329745</v>
      </c>
      <c r="E29" s="14">
        <f t="shared" si="2"/>
        <v>0</v>
      </c>
      <c r="F29" s="14">
        <f t="shared" si="2"/>
        <v>0</v>
      </c>
    </row>
    <row r="30" spans="2:6" ht="25.5" x14ac:dyDescent="0.25">
      <c r="B30" s="9" t="s">
        <v>13</v>
      </c>
      <c r="C30" s="13">
        <v>731</v>
      </c>
      <c r="D30" s="14">
        <f t="shared" si="2"/>
        <v>16329745</v>
      </c>
      <c r="E30" s="14">
        <f t="shared" si="2"/>
        <v>0</v>
      </c>
      <c r="F30" s="14">
        <f t="shared" si="2"/>
        <v>0</v>
      </c>
    </row>
    <row r="31" spans="2:6" x14ac:dyDescent="0.25">
      <c r="B31" s="12" t="s">
        <v>20</v>
      </c>
      <c r="C31" s="13"/>
      <c r="D31" s="14">
        <f>'[1]8. разд '!J563</f>
        <v>16329745</v>
      </c>
      <c r="E31" s="14"/>
      <c r="F31" s="14">
        <f>'[1]9.1 ведомства'!I949</f>
        <v>0</v>
      </c>
    </row>
    <row r="32" spans="2:6" x14ac:dyDescent="0.25">
      <c r="B32" s="12" t="s">
        <v>21</v>
      </c>
      <c r="C32" s="13"/>
      <c r="D32" s="14">
        <f t="shared" si="2"/>
        <v>0</v>
      </c>
      <c r="E32" s="14">
        <f t="shared" si="2"/>
        <v>10300000</v>
      </c>
      <c r="F32" s="14">
        <f t="shared" si="2"/>
        <v>0</v>
      </c>
    </row>
    <row r="33" spans="1:6" ht="25.5" x14ac:dyDescent="0.25">
      <c r="B33" s="9" t="s">
        <v>13</v>
      </c>
      <c r="C33" s="13">
        <v>731</v>
      </c>
      <c r="D33" s="14">
        <f t="shared" si="2"/>
        <v>0</v>
      </c>
      <c r="E33" s="14">
        <f t="shared" si="2"/>
        <v>10300000</v>
      </c>
      <c r="F33" s="14">
        <f t="shared" si="2"/>
        <v>0</v>
      </c>
    </row>
    <row r="34" spans="1:6" x14ac:dyDescent="0.25">
      <c r="B34" s="12" t="s">
        <v>20</v>
      </c>
      <c r="C34" s="13"/>
      <c r="D34" s="14">
        <f>'[1]8. разд '!J564</f>
        <v>0</v>
      </c>
      <c r="E34" s="14">
        <f>'[1]8.1 разд '!F450</f>
        <v>10300000</v>
      </c>
      <c r="F34" s="14">
        <v>0</v>
      </c>
    </row>
    <row r="35" spans="1:6" ht="25.5" x14ac:dyDescent="0.25">
      <c r="B35" s="12" t="s">
        <v>22</v>
      </c>
      <c r="C35" s="13"/>
      <c r="D35" s="14">
        <f t="shared" si="2"/>
        <v>31391293.77</v>
      </c>
      <c r="E35" s="14">
        <f t="shared" si="2"/>
        <v>0</v>
      </c>
      <c r="F35" s="14">
        <f t="shared" si="2"/>
        <v>0</v>
      </c>
    </row>
    <row r="36" spans="1:6" ht="25.5" x14ac:dyDescent="0.25">
      <c r="B36" s="9" t="s">
        <v>13</v>
      </c>
      <c r="C36" s="13">
        <v>731</v>
      </c>
      <c r="D36" s="14">
        <f t="shared" si="2"/>
        <v>31391293.77</v>
      </c>
      <c r="E36" s="14">
        <f t="shared" si="2"/>
        <v>0</v>
      </c>
      <c r="F36" s="14">
        <f t="shared" si="2"/>
        <v>0</v>
      </c>
    </row>
    <row r="37" spans="1:6" x14ac:dyDescent="0.25">
      <c r="B37" s="12" t="s">
        <v>20</v>
      </c>
      <c r="C37" s="13"/>
      <c r="D37" s="14">
        <f>'[1]9.ведомства'!K1231</f>
        <v>31391293.77</v>
      </c>
      <c r="E37" s="14"/>
      <c r="F37" s="14"/>
    </row>
    <row r="38" spans="1:6" x14ac:dyDescent="0.25">
      <c r="B38" s="12" t="s">
        <v>23</v>
      </c>
      <c r="C38" s="13"/>
      <c r="D38" s="14">
        <f t="shared" si="2"/>
        <v>157640.04</v>
      </c>
      <c r="E38" s="14">
        <f t="shared" si="2"/>
        <v>0</v>
      </c>
      <c r="F38" s="14">
        <f t="shared" si="2"/>
        <v>0</v>
      </c>
    </row>
    <row r="39" spans="1:6" ht="25.5" x14ac:dyDescent="0.25">
      <c r="B39" s="9" t="s">
        <v>13</v>
      </c>
      <c r="C39" s="13">
        <v>731</v>
      </c>
      <c r="D39" s="14">
        <f t="shared" si="2"/>
        <v>157640.04</v>
      </c>
      <c r="E39" s="14">
        <f t="shared" si="2"/>
        <v>0</v>
      </c>
      <c r="F39" s="14">
        <f t="shared" si="2"/>
        <v>0</v>
      </c>
    </row>
    <row r="40" spans="1:6" x14ac:dyDescent="0.25">
      <c r="B40" s="12" t="s">
        <v>20</v>
      </c>
      <c r="C40" s="13"/>
      <c r="D40" s="11">
        <f>24000+74400+59240.04</f>
        <v>157640.04</v>
      </c>
      <c r="E40" s="14"/>
      <c r="F40" s="14"/>
    </row>
    <row r="41" spans="1:6" s="18" customFormat="1" x14ac:dyDescent="0.25">
      <c r="A41" s="15"/>
      <c r="B41" s="16" t="s">
        <v>24</v>
      </c>
      <c r="C41" s="17"/>
      <c r="D41" s="11">
        <f>D14+D18+D22+D30+D26+D33+D36+D39</f>
        <v>563300808.71000004</v>
      </c>
      <c r="E41" s="11">
        <f t="shared" ref="E41:F41" si="3">E14+E18+E22+E30+E26+E33+E36+E39</f>
        <v>931489486.26999998</v>
      </c>
      <c r="F41" s="11">
        <f t="shared" si="3"/>
        <v>146292300</v>
      </c>
    </row>
    <row r="43" spans="1:6" x14ac:dyDescent="0.25">
      <c r="B43" s="6" t="s">
        <v>26</v>
      </c>
      <c r="D43" s="19"/>
    </row>
    <row r="45" spans="1:6" x14ac:dyDescent="0.25">
      <c r="D45" s="20"/>
    </row>
    <row r="46" spans="1:6" x14ac:dyDescent="0.25">
      <c r="D46" s="21"/>
    </row>
    <row r="47" spans="1:6" x14ac:dyDescent="0.25">
      <c r="D47" s="21"/>
    </row>
    <row r="49" spans="5:5" x14ac:dyDescent="0.25">
      <c r="E49" s="21"/>
    </row>
  </sheetData>
  <mergeCells count="10">
    <mergeCell ref="B8:F8"/>
    <mergeCell ref="B11:B12"/>
    <mergeCell ref="C11:C12"/>
    <mergeCell ref="D11:F11"/>
    <mergeCell ref="A1:F1"/>
    <mergeCell ref="A2:F2"/>
    <mergeCell ref="A3:F3"/>
    <mergeCell ref="A4:F4"/>
    <mergeCell ref="A5:F5"/>
    <mergeCell ref="A6:F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2019-10-16T12:56:02Z</dcterms:created>
  <dcterms:modified xsi:type="dcterms:W3CDTF">2019-10-16T13:00:01Z</dcterms:modified>
</cp:coreProperties>
</file>